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1"/>
  </bookViews>
  <sheets>
    <sheet name="composition" sheetId="1" r:id="rId1"/>
    <sheet name="export" sheetId="2" r:id="rId2"/>
    <sheet name="import" sheetId="3" r:id="rId3"/>
    <sheet name="partners" sheetId="4" r:id="rId4"/>
    <sheet name="NTIS" sheetId="5" r:id="rId5"/>
    <sheet name="SUMMARY" sheetId="6" r:id="rId6"/>
  </sheets>
  <definedNames/>
  <calcPr fullCalcOnLoad="1"/>
</workbook>
</file>

<file path=xl/sharedStrings.xml><?xml version="1.0" encoding="utf-8"?>
<sst xmlns="http://schemas.openxmlformats.org/spreadsheetml/2006/main" count="278" uniqueCount="141">
  <si>
    <t>(Provisional)</t>
  </si>
  <si>
    <t>In '000 Rs.</t>
  </si>
  <si>
    <t>F.Y. 2012/13 (2069/70)</t>
  </si>
  <si>
    <t>% Change</t>
  </si>
  <si>
    <t>S.N</t>
  </si>
  <si>
    <t>Commodities</t>
  </si>
  <si>
    <t>Unit</t>
  </si>
  <si>
    <t>Annual</t>
  </si>
  <si>
    <t>in value</t>
  </si>
  <si>
    <t>Quantity</t>
  </si>
  <si>
    <t>Value</t>
  </si>
  <si>
    <t>Woolen Carpet</t>
  </si>
  <si>
    <t>Sq.Mtr.</t>
  </si>
  <si>
    <t>Readymade Garments</t>
  </si>
  <si>
    <t>Pcs.</t>
  </si>
  <si>
    <t>Hides &amp; Skins</t>
  </si>
  <si>
    <t>Sq.ft.</t>
  </si>
  <si>
    <t>Lentils</t>
  </si>
  <si>
    <t>Kg.</t>
  </si>
  <si>
    <t>Cardamom</t>
  </si>
  <si>
    <t>Tea</t>
  </si>
  <si>
    <t>Ginger</t>
  </si>
  <si>
    <t>Vegetable fats and oil</t>
  </si>
  <si>
    <t>Noodles, pasta and like</t>
  </si>
  <si>
    <t>Medicinal Herbs</t>
  </si>
  <si>
    <t>Essential Oils</t>
  </si>
  <si>
    <t>Juices</t>
  </si>
  <si>
    <t>Dentifrices (toothpaste)</t>
  </si>
  <si>
    <t>Yarns ( Polyester, Cotton and others)</t>
  </si>
  <si>
    <t>Textiles</t>
  </si>
  <si>
    <t>Woolen and Pashmina shawls</t>
  </si>
  <si>
    <t>Jute bags and sacks</t>
  </si>
  <si>
    <t>Cotton sacks and bags</t>
  </si>
  <si>
    <t>Handicrafts( Painting, Sculpture and Statuary)</t>
  </si>
  <si>
    <t>Nepalese paper and paper Products</t>
  </si>
  <si>
    <t>Flat rolled products of iron or non-alloy steel, of a width of 600mm or more, plated or coated with corrugated zinc</t>
  </si>
  <si>
    <t>Flat rolled product of iron or non alloy steel, of a width 600mm or more plated coated with zinc</t>
  </si>
  <si>
    <t>Wire of iron or non-alloy steel</t>
  </si>
  <si>
    <t>Tubes, pipes and hollow profiles of iron and steel</t>
  </si>
  <si>
    <t>Copper and articles thereof</t>
  </si>
  <si>
    <t>Meat and edible meat offal</t>
  </si>
  <si>
    <t>Others</t>
  </si>
  <si>
    <t>Total</t>
  </si>
  <si>
    <t>Source:- Trade &amp; Export Promotion Centre</t>
  </si>
  <si>
    <t>F.Y. 2012/13</t>
  </si>
  <si>
    <t>2069/70</t>
  </si>
  <si>
    <t>Gold</t>
  </si>
  <si>
    <t>Iron &amp; Steel and products thereof</t>
  </si>
  <si>
    <t>Aluminium and articles thereof</t>
  </si>
  <si>
    <t>Zinc and articles thereof</t>
  </si>
  <si>
    <t>Machinery and parts</t>
  </si>
  <si>
    <t>Electronic and Electrical Equipments</t>
  </si>
  <si>
    <t>Transport Vehicles and parts thereof</t>
  </si>
  <si>
    <t>Telecommunication Equipment and parts</t>
  </si>
  <si>
    <t>Aircraft and parts thereof</t>
  </si>
  <si>
    <t>Rubber and articles thereof</t>
  </si>
  <si>
    <t>Cotton ( Yarn and Fabrics)</t>
  </si>
  <si>
    <t>Man-made staple fibres ( Synthetic, Polyester etc)</t>
  </si>
  <si>
    <t>Articles of apparel and clothing accessories</t>
  </si>
  <si>
    <t>Wool, fine or coarse animal hair</t>
  </si>
  <si>
    <t>Cereals</t>
  </si>
  <si>
    <t>Low erucic acid rape or colza seeds</t>
  </si>
  <si>
    <t>Crude palm Oil</t>
  </si>
  <si>
    <t>Crude soyabean oil</t>
  </si>
  <si>
    <t>Pharmaceutical products</t>
  </si>
  <si>
    <t>Chemicals</t>
  </si>
  <si>
    <t>Cement</t>
  </si>
  <si>
    <t>Cement Clinkers</t>
  </si>
  <si>
    <t>Fertilizers</t>
  </si>
  <si>
    <t>Polythene Granules</t>
  </si>
  <si>
    <t>Industrial monocarboxylic fatty acid</t>
  </si>
  <si>
    <t>Petroleum Products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</si>
  <si>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</si>
  <si>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</si>
  <si>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</si>
  <si>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</si>
  <si>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</si>
  <si>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</si>
  <si>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</si>
  <si>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</si>
  <si>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</si>
  <si>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 xml:space="preserve">COMPARISON OF TOTAL IMPORTS OF SOME MAJOR COMMODITIES </t>
  </si>
  <si>
    <t>India</t>
  </si>
  <si>
    <t>U.S.A.</t>
  </si>
  <si>
    <t>Bangladesh</t>
  </si>
  <si>
    <t>China P. R.</t>
  </si>
  <si>
    <t>Germany</t>
  </si>
  <si>
    <t>U.K.</t>
  </si>
  <si>
    <t>Japan</t>
  </si>
  <si>
    <t>Thailand</t>
  </si>
  <si>
    <t>France</t>
  </si>
  <si>
    <t>Turkey</t>
  </si>
  <si>
    <t>Italy</t>
  </si>
  <si>
    <t>Canada</t>
  </si>
  <si>
    <t>U.A.E.</t>
  </si>
  <si>
    <t>Indonesia</t>
  </si>
  <si>
    <t>Malaysia</t>
  </si>
  <si>
    <t>Argentina</t>
  </si>
  <si>
    <t>Saudi Arabia</t>
  </si>
  <si>
    <t>Trading Partners of Nepal</t>
  </si>
  <si>
    <t>Exports</t>
  </si>
  <si>
    <t>Imports</t>
  </si>
  <si>
    <t>Change %</t>
  </si>
  <si>
    <t>Natural Honey</t>
  </si>
  <si>
    <t>Articles of silver jewellery</t>
  </si>
  <si>
    <t>Iron and Steel products</t>
  </si>
  <si>
    <t>Woolen Products</t>
  </si>
  <si>
    <t xml:space="preserve">COMPARISON OF TOTAL EXPORTS OF SOME MAJOR COMMODITIES </t>
  </si>
  <si>
    <t>Afghanistan</t>
  </si>
  <si>
    <t>Australia</t>
  </si>
  <si>
    <t xml:space="preserve">COMPARISON OF TOTAL EXPORTS OF NTIS  COMMODITIES </t>
  </si>
  <si>
    <t>F.Y. 2013/14 (2070/71)</t>
  </si>
  <si>
    <t>F.Y. 2013/14</t>
  </si>
  <si>
    <t>2070/71</t>
  </si>
  <si>
    <t>Brazil</t>
  </si>
  <si>
    <t>Products</t>
  </si>
  <si>
    <t>SN</t>
  </si>
  <si>
    <t>Korea R</t>
  </si>
  <si>
    <t>Quantity Kg</t>
  </si>
  <si>
    <t xml:space="preserve">F.Y. 2012/13 (2069/70) </t>
  </si>
  <si>
    <t xml:space="preserve">F.Y. 2013/14 (2070/71) </t>
  </si>
  <si>
    <t>NEPAL'S TOTAL TRADE</t>
  </si>
  <si>
    <t>Billion Rs.</t>
  </si>
  <si>
    <t>NEPAL'S EXPORT</t>
  </si>
  <si>
    <t>Exports, Countries</t>
  </si>
  <si>
    <t>Imports, Countries</t>
  </si>
  <si>
    <t>Countries</t>
  </si>
  <si>
    <t>NEPAL'S IMPORT</t>
  </si>
  <si>
    <t>IN THE FIRST NINE  MONTHS OF THE F.Y. 2012/13 AND 2013/14</t>
  </si>
  <si>
    <t>Shrawan - Chaitra</t>
  </si>
  <si>
    <t>IN THE  FIRST NINE MONTHS OF THE F.Y. 2012/13 AND 2013/14</t>
  </si>
  <si>
    <t>( First Nine Months Provisional)</t>
  </si>
  <si>
    <t>F.Y. 2011/12 (2068/69) Shrawan-Chaitra</t>
  </si>
  <si>
    <t>F.Y. 2012/13 (2069/70) Shrawan-Chaitra</t>
  </si>
  <si>
    <t>F.Y. 2013/14 (2070/71) Shrawan-Chaitra</t>
  </si>
  <si>
    <t>Percentage Change in First Nine Months of F.Y. 2012/13 compared to same period of the previous year</t>
  </si>
  <si>
    <t>Percentage Change in First Nine Months of F.Y. 2013/14 compared to same period of the previous year</t>
  </si>
  <si>
    <t>Shrawan- Chaitra</t>
  </si>
  <si>
    <t>IN THE FIRST NINE MONTHS OF THE F.Y. 2012/13 AND 2013/14</t>
  </si>
  <si>
    <t>Shrawan-Chaitra</t>
  </si>
  <si>
    <t>Shrawan -Chaitra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</si>
</sst>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0.00000"/>
    <numFmt numFmtId="168" formatCode="0.0000"/>
    <numFmt numFmtId="169" formatCode="0.000"/>
    <numFmt numFmtId="170" formatCode="#,##0.0"/>
    <numFmt numFmtId="171" formatCode="0.000000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0.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000_);_(* \(#,##0.0000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.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6" fillId="0" borderId="10" xfId="0" applyFont="1" applyBorder="1" applyAlignment="1">
      <alignment horizontal="right"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/>
    </xf>
    <xf numFmtId="164" fontId="6" fillId="0" borderId="12" xfId="42" applyNumberFormat="1" applyFont="1" applyBorder="1" applyAlignment="1">
      <alignment vertical="top"/>
    </xf>
    <xf numFmtId="0" fontId="6" fillId="0" borderId="14" xfId="0" applyFont="1" applyBorder="1" applyAlignment="1">
      <alignment horizontal="right" vertical="top"/>
    </xf>
    <xf numFmtId="164" fontId="6" fillId="0" borderId="13" xfId="42" applyNumberFormat="1" applyFont="1" applyBorder="1" applyAlignment="1">
      <alignment horizontal="right" vertical="top"/>
    </xf>
    <xf numFmtId="0" fontId="6" fillId="0" borderId="15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NumberFormat="1" applyFont="1" applyBorder="1" applyAlignment="1">
      <alignment vertical="top" wrapText="1"/>
    </xf>
    <xf numFmtId="164" fontId="4" fillId="0" borderId="11" xfId="42" applyNumberFormat="1" applyFont="1" applyBorder="1" applyAlignment="1">
      <alignment vertical="top"/>
    </xf>
    <xf numFmtId="164" fontId="4" fillId="0" borderId="16" xfId="42" applyNumberFormat="1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2" xfId="0" applyNumberFormat="1" applyFont="1" applyBorder="1" applyAlignment="1">
      <alignment vertical="top" wrapText="1"/>
    </xf>
    <xf numFmtId="164" fontId="7" fillId="0" borderId="13" xfId="42" applyNumberFormat="1" applyFont="1" applyBorder="1" applyAlignment="1">
      <alignment vertical="top"/>
    </xf>
    <xf numFmtId="164" fontId="7" fillId="0" borderId="0" xfId="42" applyNumberFormat="1" applyFont="1" applyBorder="1" applyAlignment="1">
      <alignment vertical="top"/>
    </xf>
    <xf numFmtId="164" fontId="4" fillId="0" borderId="13" xfId="42" applyNumberFormat="1" applyFont="1" applyBorder="1" applyAlignment="1">
      <alignment vertical="top"/>
    </xf>
    <xf numFmtId="3" fontId="4" fillId="0" borderId="13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top" wrapText="1"/>
    </xf>
    <xf numFmtId="164" fontId="4" fillId="0" borderId="0" xfId="42" applyNumberFormat="1" applyFont="1" applyBorder="1" applyAlignment="1">
      <alignment vertical="top"/>
    </xf>
    <xf numFmtId="0" fontId="7" fillId="0" borderId="12" xfId="0" applyNumberFormat="1" applyFont="1" applyFill="1" applyBorder="1" applyAlignment="1">
      <alignment vertical="top" wrapText="1"/>
    </xf>
    <xf numFmtId="0" fontId="7" fillId="0" borderId="17" xfId="0" applyFont="1" applyBorder="1" applyAlignment="1">
      <alignment vertical="top"/>
    </xf>
    <xf numFmtId="3" fontId="5" fillId="0" borderId="18" xfId="0" applyNumberFormat="1" applyFont="1" applyBorder="1" applyAlignment="1">
      <alignment vertical="top"/>
    </xf>
    <xf numFmtId="3" fontId="5" fillId="0" borderId="19" xfId="0" applyNumberFormat="1" applyFont="1" applyBorder="1" applyAlignment="1">
      <alignment vertical="top"/>
    </xf>
    <xf numFmtId="0" fontId="8" fillId="0" borderId="0" xfId="0" applyFont="1" applyAlignment="1">
      <alignment vertical="top" wrapTex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7" fillId="0" borderId="11" xfId="0" applyNumberFormat="1" applyFont="1" applyBorder="1" applyAlignment="1">
      <alignment vertical="top"/>
    </xf>
    <xf numFmtId="0" fontId="7" fillId="0" borderId="13" xfId="0" applyNumberFormat="1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right" vertical="top"/>
    </xf>
    <xf numFmtId="0" fontId="7" fillId="0" borderId="15" xfId="0" applyFont="1" applyBorder="1" applyAlignment="1">
      <alignment horizontal="center" vertical="top"/>
    </xf>
    <xf numFmtId="0" fontId="7" fillId="0" borderId="20" xfId="0" applyFont="1" applyBorder="1" applyAlignment="1">
      <alignment vertical="top"/>
    </xf>
    <xf numFmtId="0" fontId="7" fillId="0" borderId="13" xfId="0" applyNumberFormat="1" applyFont="1" applyBorder="1" applyAlignment="1">
      <alignment vertical="top" wrapText="1"/>
    </xf>
    <xf numFmtId="3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7" fillId="0" borderId="13" xfId="0" applyFont="1" applyBorder="1" applyAlignment="1">
      <alignment vertical="top" wrapText="1"/>
    </xf>
    <xf numFmtId="0" fontId="7" fillId="0" borderId="17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6" fillId="0" borderId="12" xfId="0" applyFont="1" applyBorder="1" applyAlignment="1">
      <alignment horizontal="center" vertical="top"/>
    </xf>
    <xf numFmtId="0" fontId="6" fillId="0" borderId="17" xfId="0" applyNumberFormat="1" applyFont="1" applyBorder="1" applyAlignment="1">
      <alignment vertical="top"/>
    </xf>
    <xf numFmtId="3" fontId="5" fillId="0" borderId="17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vertical="top"/>
    </xf>
    <xf numFmtId="0" fontId="6" fillId="0" borderId="21" xfId="0" applyFont="1" applyBorder="1" applyAlignment="1">
      <alignment horizontal="right" vertical="top"/>
    </xf>
    <xf numFmtId="164" fontId="6" fillId="0" borderId="20" xfId="42" applyNumberFormat="1" applyFont="1" applyBorder="1" applyAlignment="1">
      <alignment horizontal="right" vertical="top"/>
    </xf>
    <xf numFmtId="164" fontId="6" fillId="0" borderId="13" xfId="42" applyNumberFormat="1" applyFont="1" applyBorder="1" applyAlignment="1">
      <alignment vertical="top"/>
    </xf>
    <xf numFmtId="0" fontId="6" fillId="0" borderId="11" xfId="0" applyFont="1" applyBorder="1" applyAlignment="1">
      <alignment horizontal="right" vertical="top"/>
    </xf>
    <xf numFmtId="0" fontId="6" fillId="0" borderId="13" xfId="0" applyFont="1" applyFill="1" applyBorder="1" applyAlignment="1">
      <alignment horizontal="right" vertical="top"/>
    </xf>
    <xf numFmtId="0" fontId="7" fillId="0" borderId="20" xfId="0" applyFont="1" applyBorder="1" applyAlignment="1">
      <alignment horizontal="right"/>
    </xf>
    <xf numFmtId="0" fontId="6" fillId="0" borderId="12" xfId="0" applyFont="1" applyBorder="1" applyAlignment="1">
      <alignment vertical="top" wrapText="1"/>
    </xf>
    <xf numFmtId="0" fontId="6" fillId="0" borderId="17" xfId="0" applyNumberFormat="1" applyFont="1" applyBorder="1" applyAlignment="1">
      <alignment vertical="top" wrapText="1"/>
    </xf>
    <xf numFmtId="0" fontId="6" fillId="0" borderId="17" xfId="0" applyFont="1" applyBorder="1" applyAlignment="1">
      <alignment vertical="top"/>
    </xf>
    <xf numFmtId="165" fontId="7" fillId="0" borderId="13" xfId="0" applyNumberFormat="1" applyFont="1" applyBorder="1" applyAlignment="1">
      <alignment/>
    </xf>
    <xf numFmtId="165" fontId="6" fillId="0" borderId="18" xfId="0" applyNumberFormat="1" applyFont="1" applyBorder="1" applyAlignment="1">
      <alignment/>
    </xf>
    <xf numFmtId="0" fontId="6" fillId="0" borderId="11" xfId="0" applyFont="1" applyBorder="1" applyAlignment="1">
      <alignment horizontal="right"/>
    </xf>
    <xf numFmtId="164" fontId="4" fillId="0" borderId="13" xfId="42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6" fillId="0" borderId="11" xfId="0" applyFont="1" applyBorder="1" applyAlignment="1">
      <alignment horizontal="center" vertical="top"/>
    </xf>
    <xf numFmtId="3" fontId="9" fillId="0" borderId="0" xfId="0" applyNumberFormat="1" applyFont="1" applyAlignment="1">
      <alignment horizontal="right" vertical="center"/>
    </xf>
    <xf numFmtId="164" fontId="4" fillId="0" borderId="0" xfId="42" applyNumberFormat="1" applyFont="1" applyBorder="1" applyAlignment="1">
      <alignment horizontal="right" vertical="center"/>
    </xf>
    <xf numFmtId="164" fontId="5" fillId="0" borderId="19" xfId="42" applyNumberFormat="1" applyFont="1" applyBorder="1" applyAlignment="1">
      <alignment vertical="top"/>
    </xf>
    <xf numFmtId="164" fontId="4" fillId="0" borderId="13" xfId="42" applyNumberFormat="1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64" fontId="7" fillId="0" borderId="0" xfId="42" applyNumberFormat="1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164" fontId="6" fillId="0" borderId="11" xfId="42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2" xfId="0" applyFont="1" applyBorder="1" applyAlignment="1">
      <alignment/>
    </xf>
    <xf numFmtId="0" fontId="6" fillId="0" borderId="12" xfId="0" applyFont="1" applyBorder="1" applyAlignment="1">
      <alignment horizontal="left"/>
    </xf>
    <xf numFmtId="43" fontId="6" fillId="0" borderId="13" xfId="42" applyFont="1" applyBorder="1" applyAlignment="1">
      <alignment vertical="top"/>
    </xf>
    <xf numFmtId="43" fontId="5" fillId="0" borderId="13" xfId="42" applyFont="1" applyBorder="1" applyAlignment="1">
      <alignment horizontal="right" vertical="center"/>
    </xf>
    <xf numFmtId="43" fontId="6" fillId="0" borderId="13" xfId="0" applyNumberFormat="1" applyFont="1" applyBorder="1" applyAlignment="1">
      <alignment/>
    </xf>
    <xf numFmtId="20" fontId="6" fillId="0" borderId="0" xfId="0" applyNumberFormat="1" applyFont="1" applyBorder="1" applyAlignment="1" quotePrefix="1">
      <alignment horizontal="right"/>
    </xf>
    <xf numFmtId="165" fontId="6" fillId="0" borderId="13" xfId="0" applyNumberFormat="1" applyFont="1" applyBorder="1" applyAlignment="1">
      <alignment horizontal="left"/>
    </xf>
    <xf numFmtId="43" fontId="4" fillId="0" borderId="0" xfId="0" applyNumberFormat="1" applyFont="1" applyFill="1" applyBorder="1" applyAlignment="1" applyProtection="1">
      <alignment/>
      <protection/>
    </xf>
    <xf numFmtId="0" fontId="8" fillId="0" borderId="12" xfId="0" applyFont="1" applyBorder="1" applyAlignment="1">
      <alignment horizontal="left"/>
    </xf>
    <xf numFmtId="166" fontId="8" fillId="0" borderId="13" xfId="42" applyNumberFormat="1" applyFont="1" applyBorder="1" applyAlignment="1">
      <alignment vertical="top"/>
    </xf>
    <xf numFmtId="166" fontId="10" fillId="0" borderId="13" xfId="42" applyNumberFormat="1" applyFont="1" applyBorder="1" applyAlignment="1">
      <alignment horizontal="right" vertic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5" xfId="0" applyFont="1" applyBorder="1" applyAlignment="1">
      <alignment horizontal="left"/>
    </xf>
    <xf numFmtId="43" fontId="5" fillId="0" borderId="20" xfId="42" applyFont="1" applyBorder="1" applyAlignment="1">
      <alignment vertical="top"/>
    </xf>
    <xf numFmtId="43" fontId="7" fillId="0" borderId="20" xfId="42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165" fontId="6" fillId="0" borderId="20" xfId="0" applyNumberFormat="1" applyFont="1" applyBorder="1" applyAlignment="1">
      <alignment horizontal="left"/>
    </xf>
    <xf numFmtId="43" fontId="5" fillId="0" borderId="13" xfId="42" applyFont="1" applyBorder="1" applyAlignment="1">
      <alignment vertical="top"/>
    </xf>
    <xf numFmtId="0" fontId="7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3" xfId="0" applyFont="1" applyBorder="1" applyAlignment="1">
      <alignment/>
    </xf>
    <xf numFmtId="165" fontId="6" fillId="0" borderId="13" xfId="0" applyNumberFormat="1" applyFont="1" applyBorder="1" applyAlignment="1">
      <alignment vertical="top"/>
    </xf>
    <xf numFmtId="0" fontId="7" fillId="0" borderId="15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15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>
      <alignment horizontal="right" vertical="top"/>
    </xf>
    <xf numFmtId="0" fontId="5" fillId="0" borderId="20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/>
      <protection/>
    </xf>
    <xf numFmtId="43" fontId="4" fillId="0" borderId="13" xfId="42" applyFont="1" applyBorder="1" applyAlignment="1">
      <alignment horizontal="right" vertical="center"/>
    </xf>
    <xf numFmtId="43" fontId="4" fillId="0" borderId="13" xfId="42" applyFont="1" applyFill="1" applyBorder="1" applyAlignment="1" applyProtection="1">
      <alignment/>
      <protection/>
    </xf>
    <xf numFmtId="165" fontId="4" fillId="0" borderId="13" xfId="0" applyNumberFormat="1" applyFont="1" applyBorder="1" applyAlignment="1">
      <alignment vertical="center"/>
    </xf>
    <xf numFmtId="0" fontId="4" fillId="0" borderId="12" xfId="0" applyFont="1" applyBorder="1" applyAlignment="1">
      <alignment/>
    </xf>
    <xf numFmtId="43" fontId="4" fillId="0" borderId="13" xfId="0" applyNumberFormat="1" applyFont="1" applyBorder="1" applyAlignment="1">
      <alignment/>
    </xf>
    <xf numFmtId="0" fontId="5" fillId="0" borderId="17" xfId="0" applyNumberFormat="1" applyFont="1" applyFill="1" applyBorder="1" applyAlignment="1" applyProtection="1">
      <alignment/>
      <protection/>
    </xf>
    <xf numFmtId="43" fontId="5" fillId="0" borderId="18" xfId="42" applyFont="1" applyBorder="1" applyAlignment="1">
      <alignment/>
    </xf>
    <xf numFmtId="165" fontId="5" fillId="0" borderId="17" xfId="0" applyNumberFormat="1" applyFont="1" applyBorder="1" applyAlignment="1">
      <alignment vertical="center"/>
    </xf>
    <xf numFmtId="43" fontId="5" fillId="0" borderId="0" xfId="42" applyFont="1" applyBorder="1" applyAlignment="1">
      <alignment/>
    </xf>
    <xf numFmtId="165" fontId="5" fillId="0" borderId="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 applyProtection="1">
      <alignment/>
      <protection/>
    </xf>
    <xf numFmtId="43" fontId="4" fillId="0" borderId="0" xfId="42" applyFont="1" applyFill="1" applyBorder="1" applyAlignment="1" applyProtection="1">
      <alignment/>
      <protection/>
    </xf>
    <xf numFmtId="43" fontId="4" fillId="0" borderId="13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0" applyNumberFormat="1" applyFont="1" applyBorder="1" applyAlignment="1">
      <alignment/>
    </xf>
    <xf numFmtId="0" fontId="6" fillId="0" borderId="15" xfId="0" applyFont="1" applyBorder="1" applyAlignment="1">
      <alignment horizontal="right" vertical="top"/>
    </xf>
    <xf numFmtId="164" fontId="7" fillId="0" borderId="12" xfId="42" applyNumberFormat="1" applyFont="1" applyBorder="1" applyAlignment="1">
      <alignment horizontal="right"/>
    </xf>
    <xf numFmtId="164" fontId="12" fillId="0" borderId="0" xfId="42" applyNumberFormat="1" applyFont="1" applyBorder="1" applyAlignment="1">
      <alignment vertical="top"/>
    </xf>
    <xf numFmtId="164" fontId="13" fillId="0" borderId="0" xfId="42" applyNumberFormat="1" applyFont="1" applyBorder="1" applyAlignment="1">
      <alignment vertical="top"/>
    </xf>
    <xf numFmtId="0" fontId="7" fillId="0" borderId="0" xfId="0" applyNumberFormat="1" applyFont="1" applyBorder="1" applyAlignment="1">
      <alignment vertical="top" wrapText="1"/>
    </xf>
    <xf numFmtId="0" fontId="12" fillId="0" borderId="0" xfId="0" applyNumberFormat="1" applyFont="1" applyBorder="1" applyAlignment="1">
      <alignment vertical="top" wrapText="1"/>
    </xf>
    <xf numFmtId="0" fontId="12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12" fillId="0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164" fontId="14" fillId="0" borderId="0" xfId="42" applyNumberFormat="1" applyFont="1" applyBorder="1" applyAlignment="1">
      <alignment vertical="top"/>
    </xf>
    <xf numFmtId="164" fontId="15" fillId="0" borderId="0" xfId="42" applyNumberFormat="1" applyFont="1" applyBorder="1" applyAlignment="1">
      <alignment vertical="top"/>
    </xf>
    <xf numFmtId="165" fontId="7" fillId="0" borderId="10" xfId="42" applyNumberFormat="1" applyFont="1" applyBorder="1" applyAlignment="1">
      <alignment vertical="top"/>
    </xf>
    <xf numFmtId="165" fontId="7" fillId="0" borderId="12" xfId="42" applyNumberFormat="1" applyFont="1" applyBorder="1" applyAlignment="1">
      <alignment vertical="top"/>
    </xf>
    <xf numFmtId="165" fontId="6" fillId="0" borderId="17" xfId="42" applyNumberFormat="1" applyFont="1" applyBorder="1" applyAlignment="1">
      <alignment vertical="top"/>
    </xf>
    <xf numFmtId="0" fontId="7" fillId="0" borderId="12" xfId="0" applyFont="1" applyFill="1" applyBorder="1" applyAlignment="1">
      <alignment/>
    </xf>
    <xf numFmtId="164" fontId="4" fillId="0" borderId="14" xfId="42" applyNumberFormat="1" applyFont="1" applyBorder="1" applyAlignment="1">
      <alignment vertical="top"/>
    </xf>
    <xf numFmtId="164" fontId="7" fillId="0" borderId="12" xfId="42" applyNumberFormat="1" applyFont="1" applyFill="1" applyBorder="1" applyAlignment="1">
      <alignment/>
    </xf>
    <xf numFmtId="164" fontId="55" fillId="0" borderId="12" xfId="42" applyNumberFormat="1" applyFont="1" applyBorder="1" applyAlignment="1">
      <alignment/>
    </xf>
    <xf numFmtId="0" fontId="7" fillId="0" borderId="15" xfId="0" applyNumberFormat="1" applyFont="1" applyBorder="1" applyAlignment="1">
      <alignment vertical="top" wrapText="1"/>
    </xf>
    <xf numFmtId="164" fontId="7" fillId="0" borderId="21" xfId="42" applyNumberFormat="1" applyFont="1" applyBorder="1" applyAlignment="1">
      <alignment vertical="top"/>
    </xf>
    <xf numFmtId="164" fontId="4" fillId="0" borderId="20" xfId="42" applyNumberFormat="1" applyFont="1" applyBorder="1" applyAlignment="1">
      <alignment horizontal="right" vertical="center"/>
    </xf>
    <xf numFmtId="0" fontId="4" fillId="0" borderId="22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165" fontId="4" fillId="0" borderId="13" xfId="42" applyNumberFormat="1" applyFont="1" applyBorder="1" applyAlignment="1">
      <alignment vertical="top"/>
    </xf>
    <xf numFmtId="0" fontId="4" fillId="0" borderId="12" xfId="0" applyFont="1" applyBorder="1" applyAlignment="1">
      <alignment vertical="top"/>
    </xf>
    <xf numFmtId="164" fontId="4" fillId="0" borderId="14" xfId="42" applyNumberFormat="1" applyFont="1" applyBorder="1" applyAlignment="1">
      <alignment vertical="center"/>
    </xf>
    <xf numFmtId="0" fontId="6" fillId="0" borderId="0" xfId="0" applyFont="1" applyBorder="1" applyAlignment="1">
      <alignment vertical="top"/>
    </xf>
    <xf numFmtId="43" fontId="4" fillId="0" borderId="13" xfId="42" applyFont="1" applyBorder="1" applyAlignment="1">
      <alignment vertical="top"/>
    </xf>
    <xf numFmtId="43" fontId="7" fillId="0" borderId="13" xfId="42" applyFont="1" applyBorder="1" applyAlignment="1">
      <alignment vertical="top"/>
    </xf>
    <xf numFmtId="166" fontId="4" fillId="0" borderId="13" xfId="42" applyNumberFormat="1" applyFont="1" applyBorder="1" applyAlignment="1">
      <alignment vertical="top"/>
    </xf>
    <xf numFmtId="0" fontId="6" fillId="0" borderId="22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6" fillId="0" borderId="11" xfId="0" applyFont="1" applyBorder="1" applyAlignment="1">
      <alignment horizontal="left"/>
    </xf>
    <xf numFmtId="0" fontId="4" fillId="0" borderId="10" xfId="0" applyFont="1" applyBorder="1" applyAlignment="1">
      <alignment vertical="top"/>
    </xf>
    <xf numFmtId="0" fontId="7" fillId="0" borderId="12" xfId="0" applyFont="1" applyBorder="1" applyAlignment="1">
      <alignment horizontal="left" vertical="top"/>
    </xf>
    <xf numFmtId="0" fontId="4" fillId="0" borderId="15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43" fontId="4" fillId="0" borderId="13" xfId="42" applyFont="1" applyBorder="1" applyAlignment="1">
      <alignment vertical="top"/>
    </xf>
    <xf numFmtId="0" fontId="5" fillId="0" borderId="10" xfId="0" applyFont="1" applyBorder="1" applyAlignment="1">
      <alignment vertical="top"/>
    </xf>
    <xf numFmtId="43" fontId="7" fillId="0" borderId="13" xfId="42" applyFont="1" applyBorder="1" applyAlignment="1">
      <alignment horizontal="right"/>
    </xf>
    <xf numFmtId="0" fontId="7" fillId="0" borderId="12" xfId="0" applyNumberFormat="1" applyFont="1" applyBorder="1" applyAlignment="1">
      <alignment vertical="top"/>
    </xf>
    <xf numFmtId="0" fontId="5" fillId="0" borderId="10" xfId="0" applyNumberFormat="1" applyFont="1" applyFill="1" applyBorder="1" applyAlignment="1" applyProtection="1">
      <alignment/>
      <protection/>
    </xf>
    <xf numFmtId="165" fontId="5" fillId="0" borderId="18" xfId="0" applyNumberFormat="1" applyFont="1" applyBorder="1" applyAlignment="1">
      <alignment vertical="center"/>
    </xf>
    <xf numFmtId="43" fontId="5" fillId="0" borderId="18" xfId="42" applyFont="1" applyBorder="1" applyAlignment="1">
      <alignment horizontal="right" vertical="center"/>
    </xf>
    <xf numFmtId="166" fontId="5" fillId="0" borderId="18" xfId="42" applyNumberFormat="1" applyFont="1" applyBorder="1" applyAlignment="1">
      <alignment vertical="top"/>
    </xf>
    <xf numFmtId="3" fontId="5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top"/>
    </xf>
    <xf numFmtId="43" fontId="7" fillId="0" borderId="11" xfId="0" applyNumberFormat="1" applyFont="1" applyBorder="1" applyAlignment="1">
      <alignment horizontal="left"/>
    </xf>
    <xf numFmtId="166" fontId="4" fillId="0" borderId="11" xfId="42" applyNumberFormat="1" applyFont="1" applyBorder="1" applyAlignment="1">
      <alignment vertical="top"/>
    </xf>
    <xf numFmtId="43" fontId="4" fillId="0" borderId="20" xfId="0" applyNumberFormat="1" applyFont="1" applyBorder="1" applyAlignment="1">
      <alignment vertical="top"/>
    </xf>
    <xf numFmtId="166" fontId="4" fillId="0" borderId="20" xfId="42" applyNumberFormat="1" applyFont="1" applyBorder="1" applyAlignment="1">
      <alignment vertical="top"/>
    </xf>
    <xf numFmtId="164" fontId="7" fillId="0" borderId="15" xfId="42" applyNumberFormat="1" applyFont="1" applyBorder="1" applyAlignment="1">
      <alignment horizontal="right"/>
    </xf>
    <xf numFmtId="1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/>
    </xf>
    <xf numFmtId="43" fontId="16" fillId="0" borderId="0" xfId="42" applyFont="1" applyAlignment="1">
      <alignment horizontal="right" vertical="center"/>
    </xf>
    <xf numFmtId="0" fontId="0" fillId="0" borderId="0" xfId="0" applyNumberFormat="1" applyFill="1" applyBorder="1" applyAlignment="1" applyProtection="1">
      <alignment/>
      <protection/>
    </xf>
    <xf numFmtId="43" fontId="0" fillId="0" borderId="0" xfId="42" applyFont="1" applyFill="1" applyBorder="1" applyAlignment="1" applyProtection="1">
      <alignment/>
      <protection/>
    </xf>
    <xf numFmtId="43" fontId="9" fillId="0" borderId="0" xfId="42" applyFont="1" applyAlignment="1">
      <alignment horizontal="right" vertical="center"/>
    </xf>
    <xf numFmtId="164" fontId="4" fillId="0" borderId="10" xfId="42" applyNumberFormat="1" applyFont="1" applyBorder="1" applyAlignment="1">
      <alignment horizontal="right" vertical="center"/>
    </xf>
    <xf numFmtId="164" fontId="4" fillId="0" borderId="12" xfId="42" applyNumberFormat="1" applyFont="1" applyFill="1" applyBorder="1" applyAlignment="1" applyProtection="1">
      <alignment/>
      <protection/>
    </xf>
    <xf numFmtId="164" fontId="4" fillId="0" borderId="12" xfId="42" applyNumberFormat="1" applyFont="1" applyBorder="1" applyAlignment="1">
      <alignment horizontal="right" vertical="center"/>
    </xf>
    <xf numFmtId="164" fontId="4" fillId="0" borderId="12" xfId="42" applyNumberFormat="1" applyFont="1" applyBorder="1" applyAlignment="1">
      <alignment/>
    </xf>
    <xf numFmtId="164" fontId="18" fillId="0" borderId="12" xfId="42" applyNumberFormat="1" applyFont="1" applyFill="1" applyBorder="1" applyAlignment="1" applyProtection="1">
      <alignment/>
      <protection/>
    </xf>
    <xf numFmtId="3" fontId="4" fillId="0" borderId="0" xfId="0" applyNumberFormat="1" applyFont="1" applyBorder="1" applyAlignment="1">
      <alignment horizontal="right" vertical="top"/>
    </xf>
    <xf numFmtId="3" fontId="4" fillId="0" borderId="13" xfId="0" applyNumberFormat="1" applyFont="1" applyBorder="1" applyAlignment="1">
      <alignment horizontal="right" vertical="top"/>
    </xf>
    <xf numFmtId="3" fontId="9" fillId="0" borderId="18" xfId="0" applyNumberFormat="1" applyFont="1" applyBorder="1" applyAlignment="1">
      <alignment horizontal="right" vertical="center"/>
    </xf>
    <xf numFmtId="164" fontId="5" fillId="0" borderId="17" xfId="42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7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55" fillId="0" borderId="10" xfId="0" applyFont="1" applyBorder="1" applyAlignment="1">
      <alignment/>
    </xf>
    <xf numFmtId="0" fontId="55" fillId="0" borderId="23" xfId="0" applyFont="1" applyBorder="1" applyAlignment="1">
      <alignment/>
    </xf>
    <xf numFmtId="0" fontId="55" fillId="0" borderId="11" xfId="0" applyFont="1" applyBorder="1" applyAlignment="1">
      <alignment/>
    </xf>
    <xf numFmtId="43" fontId="4" fillId="0" borderId="0" xfId="0" applyNumberFormat="1" applyFont="1" applyBorder="1" applyAlignment="1">
      <alignment vertical="top"/>
    </xf>
    <xf numFmtId="0" fontId="5" fillId="0" borderId="20" xfId="0" applyFont="1" applyBorder="1" applyAlignment="1">
      <alignment horizontal="right" vertical="top"/>
    </xf>
    <xf numFmtId="0" fontId="3" fillId="0" borderId="0" xfId="0" applyFont="1" applyAlignment="1">
      <alignment horizontal="center"/>
    </xf>
    <xf numFmtId="164" fontId="6" fillId="0" borderId="0" xfId="42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6" fillId="0" borderId="21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7</xdr:row>
      <xdr:rowOff>0</xdr:rowOff>
    </xdr:from>
    <xdr:ext cx="609600" cy="9525"/>
    <xdr:sp>
      <xdr:nvSpPr>
        <xdr:cNvPr id="1" name="AutoShape 1" descr="http://localhost:8000/tepc/search/images/spacer.gif"/>
        <xdr:cNvSpPr>
          <a:spLocks noChangeAspect="1"/>
        </xdr:cNvSpPr>
      </xdr:nvSpPr>
      <xdr:spPr>
        <a:xfrm>
          <a:off x="247650" y="14287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09600" cy="9525"/>
    <xdr:sp>
      <xdr:nvSpPr>
        <xdr:cNvPr id="2" name="AutoShape 3" descr="http://localhost:8000/tepc/search/images/spacer.gif"/>
        <xdr:cNvSpPr>
          <a:spLocks noChangeAspect="1"/>
        </xdr:cNvSpPr>
      </xdr:nvSpPr>
      <xdr:spPr>
        <a:xfrm>
          <a:off x="247650" y="14287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09600" cy="9525"/>
    <xdr:sp>
      <xdr:nvSpPr>
        <xdr:cNvPr id="3" name="AutoShape 5" descr="http://localhost:8000/tepc/search/images/spacer.gif"/>
        <xdr:cNvSpPr>
          <a:spLocks noChangeAspect="1"/>
        </xdr:cNvSpPr>
      </xdr:nvSpPr>
      <xdr:spPr>
        <a:xfrm>
          <a:off x="247650" y="14287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09600" cy="9525"/>
    <xdr:sp>
      <xdr:nvSpPr>
        <xdr:cNvPr id="4" name="AutoShape 8" descr="http://localhost:8000/tepc/search/images/spacer.gif"/>
        <xdr:cNvSpPr>
          <a:spLocks noChangeAspect="1"/>
        </xdr:cNvSpPr>
      </xdr:nvSpPr>
      <xdr:spPr>
        <a:xfrm>
          <a:off x="247650" y="14287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09600" cy="9525"/>
    <xdr:sp>
      <xdr:nvSpPr>
        <xdr:cNvPr id="5" name="AutoShape 10" descr="http://localhost:8000/tepc/search/images/spacer.gif"/>
        <xdr:cNvSpPr>
          <a:spLocks noChangeAspect="1"/>
        </xdr:cNvSpPr>
      </xdr:nvSpPr>
      <xdr:spPr>
        <a:xfrm>
          <a:off x="247650" y="14287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09600" cy="9525"/>
    <xdr:sp>
      <xdr:nvSpPr>
        <xdr:cNvPr id="6" name="AutoShape 1" descr="http://localhost:8000/tepc/search/images/spacer.gif"/>
        <xdr:cNvSpPr>
          <a:spLocks noChangeAspect="1"/>
        </xdr:cNvSpPr>
      </xdr:nvSpPr>
      <xdr:spPr>
        <a:xfrm>
          <a:off x="2552700" y="14287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09600" cy="9525"/>
    <xdr:sp>
      <xdr:nvSpPr>
        <xdr:cNvPr id="7" name="AutoShape 3" descr="http://localhost:8000/tepc/search/images/spacer.gif"/>
        <xdr:cNvSpPr>
          <a:spLocks noChangeAspect="1"/>
        </xdr:cNvSpPr>
      </xdr:nvSpPr>
      <xdr:spPr>
        <a:xfrm>
          <a:off x="2552700" y="14287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09600" cy="9525"/>
    <xdr:sp>
      <xdr:nvSpPr>
        <xdr:cNvPr id="8" name="AutoShape 5" descr="http://localhost:8000/tepc/search/images/spacer.gif"/>
        <xdr:cNvSpPr>
          <a:spLocks noChangeAspect="1"/>
        </xdr:cNvSpPr>
      </xdr:nvSpPr>
      <xdr:spPr>
        <a:xfrm>
          <a:off x="2552700" y="14287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09600" cy="9525"/>
    <xdr:sp>
      <xdr:nvSpPr>
        <xdr:cNvPr id="9" name="AutoShape 8" descr="http://localhost:8000/tepc/search/images/spacer.gif"/>
        <xdr:cNvSpPr>
          <a:spLocks noChangeAspect="1"/>
        </xdr:cNvSpPr>
      </xdr:nvSpPr>
      <xdr:spPr>
        <a:xfrm>
          <a:off x="2552700" y="14287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609600" cy="9525"/>
    <xdr:sp>
      <xdr:nvSpPr>
        <xdr:cNvPr id="10" name="AutoShape 10" descr="http://localhost:8000/tepc/search/images/spacer.gif"/>
        <xdr:cNvSpPr>
          <a:spLocks noChangeAspect="1"/>
        </xdr:cNvSpPr>
      </xdr:nvSpPr>
      <xdr:spPr>
        <a:xfrm>
          <a:off x="2552700" y="14287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3.28125" style="78" bestFit="1" customWidth="1"/>
    <col min="2" max="2" width="14.7109375" style="78" bestFit="1" customWidth="1"/>
    <col min="3" max="3" width="15.8515625" style="78" bestFit="1" customWidth="1"/>
    <col min="4" max="4" width="12.7109375" style="78" bestFit="1" customWidth="1"/>
    <col min="5" max="5" width="14.28125" style="78" bestFit="1" customWidth="1"/>
    <col min="6" max="6" width="10.7109375" style="78" bestFit="1" customWidth="1"/>
    <col min="7" max="7" width="10.8515625" style="78" customWidth="1"/>
    <col min="8" max="16384" width="9.140625" style="78" customWidth="1"/>
  </cols>
  <sheetData>
    <row r="1" spans="1:7" s="77" customFormat="1" ht="18.75">
      <c r="A1" s="216" t="s">
        <v>72</v>
      </c>
      <c r="B1" s="216"/>
      <c r="C1" s="216"/>
      <c r="D1" s="216"/>
      <c r="E1" s="216"/>
      <c r="F1" s="216"/>
      <c r="G1" s="216"/>
    </row>
    <row r="2" spans="1:7" ht="15">
      <c r="A2" s="217" t="s">
        <v>131</v>
      </c>
      <c r="B2" s="217"/>
      <c r="C2" s="217"/>
      <c r="D2" s="217"/>
      <c r="E2" s="217"/>
      <c r="F2" s="217"/>
      <c r="G2" s="217"/>
    </row>
    <row r="3" spans="1:7" ht="15">
      <c r="A3" s="39"/>
      <c r="B3" s="39"/>
      <c r="C3" s="79"/>
      <c r="D3" s="39"/>
      <c r="E3" s="39"/>
      <c r="F3" s="80" t="s">
        <v>73</v>
      </c>
      <c r="G3" s="39"/>
    </row>
    <row r="4" spans="1:7" ht="15">
      <c r="A4" s="39"/>
      <c r="B4" s="39"/>
      <c r="C4" s="39"/>
      <c r="D4" s="39"/>
      <c r="E4" s="39"/>
      <c r="F4" s="39"/>
      <c r="G4" s="39"/>
    </row>
    <row r="5" spans="1:7" ht="15">
      <c r="A5" s="81"/>
      <c r="B5" s="60" t="s">
        <v>74</v>
      </c>
      <c r="C5" s="82" t="s">
        <v>75</v>
      </c>
      <c r="D5" s="68" t="s">
        <v>76</v>
      </c>
      <c r="E5" s="68" t="s">
        <v>77</v>
      </c>
      <c r="F5" s="218" t="s">
        <v>78</v>
      </c>
      <c r="G5" s="219"/>
    </row>
    <row r="6" spans="1:7" ht="15">
      <c r="A6" s="83"/>
      <c r="B6" s="84"/>
      <c r="C6" s="84"/>
      <c r="D6" s="84"/>
      <c r="E6" s="84"/>
      <c r="F6" s="85"/>
      <c r="G6" s="84"/>
    </row>
    <row r="7" spans="1:8" ht="15">
      <c r="A7" s="86" t="s">
        <v>132</v>
      </c>
      <c r="B7" s="87">
        <v>55.91</v>
      </c>
      <c r="C7" s="88">
        <v>362.52</v>
      </c>
      <c r="D7" s="89">
        <f>B7+C7</f>
        <v>418.42999999999995</v>
      </c>
      <c r="E7" s="89">
        <f>C7-B7</f>
        <v>306.61</v>
      </c>
      <c r="F7" s="90" t="s">
        <v>79</v>
      </c>
      <c r="G7" s="91">
        <f>C7/B7</f>
        <v>6.483992130209265</v>
      </c>
      <c r="H7" s="92"/>
    </row>
    <row r="8" spans="1:8" ht="15">
      <c r="A8" s="93" t="s">
        <v>80</v>
      </c>
      <c r="B8" s="94">
        <f>B7*100/D7</f>
        <v>13.361852639629092</v>
      </c>
      <c r="C8" s="95">
        <f>C7/D7*100</f>
        <v>86.63814736037092</v>
      </c>
      <c r="D8" s="96"/>
      <c r="E8" s="96"/>
      <c r="F8" s="97"/>
      <c r="G8" s="91"/>
      <c r="H8" s="92"/>
    </row>
    <row r="9" spans="1:8" ht="15">
      <c r="A9" s="98"/>
      <c r="B9" s="99"/>
      <c r="C9" s="100"/>
      <c r="D9" s="101"/>
      <c r="E9" s="101"/>
      <c r="F9" s="102"/>
      <c r="G9" s="103"/>
      <c r="H9" s="92"/>
    </row>
    <row r="10" spans="1:8" ht="15">
      <c r="A10" s="86" t="s">
        <v>133</v>
      </c>
      <c r="B10" s="104">
        <v>56.86</v>
      </c>
      <c r="C10" s="88">
        <v>440.54</v>
      </c>
      <c r="D10" s="89">
        <f>B10+C10</f>
        <v>497.40000000000003</v>
      </c>
      <c r="E10" s="89">
        <f>C10-B10</f>
        <v>383.68</v>
      </c>
      <c r="F10" s="90" t="s">
        <v>79</v>
      </c>
      <c r="G10" s="91">
        <f>C10/B10</f>
        <v>7.747801618009146</v>
      </c>
      <c r="H10" s="92"/>
    </row>
    <row r="11" spans="1:8" ht="15">
      <c r="A11" s="93" t="s">
        <v>80</v>
      </c>
      <c r="B11" s="94">
        <f>B10*100/D10</f>
        <v>11.431443506232407</v>
      </c>
      <c r="C11" s="95">
        <f>C10/D10*100</f>
        <v>88.56855649376759</v>
      </c>
      <c r="D11" s="96"/>
      <c r="E11" s="96"/>
      <c r="F11" s="105"/>
      <c r="G11" s="91"/>
      <c r="H11" s="92"/>
    </row>
    <row r="12" spans="1:8" ht="15">
      <c r="A12" s="98"/>
      <c r="B12" s="99"/>
      <c r="C12" s="100"/>
      <c r="D12" s="101"/>
      <c r="E12" s="101"/>
      <c r="F12" s="85"/>
      <c r="G12" s="103"/>
      <c r="H12" s="92"/>
    </row>
    <row r="13" spans="1:8" ht="15">
      <c r="A13" s="86" t="s">
        <v>134</v>
      </c>
      <c r="B13" s="104">
        <v>68.2</v>
      </c>
      <c r="C13" s="88">
        <v>524.19</v>
      </c>
      <c r="D13" s="89">
        <f>B13+C13</f>
        <v>592.3900000000001</v>
      </c>
      <c r="E13" s="89">
        <f>C13-B13</f>
        <v>455.99000000000007</v>
      </c>
      <c r="F13" s="90" t="s">
        <v>79</v>
      </c>
      <c r="G13" s="91">
        <f>C13/B13</f>
        <v>7.686070381231672</v>
      </c>
      <c r="H13" s="92"/>
    </row>
    <row r="14" spans="1:8" ht="15">
      <c r="A14" s="106" t="s">
        <v>80</v>
      </c>
      <c r="B14" s="94">
        <f>B13*100/D13</f>
        <v>11.512685899491887</v>
      </c>
      <c r="C14" s="95">
        <f>C13/D13*100</f>
        <v>88.4873141005081</v>
      </c>
      <c r="D14" s="107"/>
      <c r="E14" s="107"/>
      <c r="F14" s="105"/>
      <c r="G14" s="107"/>
      <c r="H14" s="92"/>
    </row>
    <row r="15" spans="1:8" ht="15">
      <c r="A15" s="83"/>
      <c r="B15" s="84"/>
      <c r="C15" s="84"/>
      <c r="D15" s="84"/>
      <c r="E15" s="84"/>
      <c r="F15" s="85"/>
      <c r="G15" s="84"/>
      <c r="H15" s="92"/>
    </row>
    <row r="16" spans="1:8" ht="42.75">
      <c r="A16" s="63" t="s">
        <v>135</v>
      </c>
      <c r="B16" s="108">
        <f>B10/B7*100-100</f>
        <v>1.699159363262396</v>
      </c>
      <c r="C16" s="108">
        <f>C10/C7*100-100</f>
        <v>21.521571223656636</v>
      </c>
      <c r="D16" s="108">
        <f>D10/D7*100-100</f>
        <v>18.87292976125042</v>
      </c>
      <c r="E16" s="108">
        <f>E10/E7*100-100</f>
        <v>25.13616646554256</v>
      </c>
      <c r="F16" s="105"/>
      <c r="G16" s="107"/>
      <c r="H16" s="92"/>
    </row>
    <row r="17" spans="1:7" ht="15">
      <c r="A17" s="109"/>
      <c r="B17" s="56"/>
      <c r="C17" s="56"/>
      <c r="D17" s="56"/>
      <c r="E17" s="56"/>
      <c r="F17" s="85"/>
      <c r="G17" s="84"/>
    </row>
    <row r="18" spans="1:7" ht="42.75">
      <c r="A18" s="63" t="s">
        <v>136</v>
      </c>
      <c r="B18" s="108">
        <f>B13/B10*100-100</f>
        <v>19.943721421034127</v>
      </c>
      <c r="C18" s="108">
        <f>C13/C10*100-100</f>
        <v>18.98806010804921</v>
      </c>
      <c r="D18" s="108">
        <f>D13/D10*100-100</f>
        <v>19.09730599115403</v>
      </c>
      <c r="E18" s="108">
        <f>E13/E10*100-100</f>
        <v>18.846434528773997</v>
      </c>
      <c r="F18" s="105"/>
      <c r="G18" s="107"/>
    </row>
    <row r="19" spans="1:7" ht="15">
      <c r="A19" s="83"/>
      <c r="B19" s="84"/>
      <c r="C19" s="84"/>
      <c r="D19" s="84"/>
      <c r="E19" s="84"/>
      <c r="F19" s="85"/>
      <c r="G19" s="84"/>
    </row>
    <row r="23" ht="15">
      <c r="C23" s="184"/>
    </row>
  </sheetData>
  <sheetProtection/>
  <mergeCells count="3">
    <mergeCell ref="A1:G1"/>
    <mergeCell ref="A2:G2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4.28125" style="1" bestFit="1" customWidth="1"/>
    <col min="2" max="2" width="44.140625" style="1" customWidth="1"/>
    <col min="3" max="3" width="7.8515625" style="1" bestFit="1" customWidth="1"/>
    <col min="4" max="4" width="11.28125" style="1" bestFit="1" customWidth="1"/>
    <col min="5" max="5" width="11.57421875" style="1" bestFit="1" customWidth="1"/>
    <col min="6" max="9" width="11.28125" style="1" bestFit="1" customWidth="1"/>
    <col min="10" max="10" width="11.140625" style="1" bestFit="1" customWidth="1"/>
    <col min="11" max="11" width="20.28125" style="1" customWidth="1"/>
    <col min="12" max="12" width="15.421875" style="1" customWidth="1"/>
    <col min="13" max="16384" width="9.140625" style="1" customWidth="1"/>
  </cols>
  <sheetData>
    <row r="1" spans="1:10" ht="18.75">
      <c r="A1" s="220" t="s">
        <v>107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ht="18.75">
      <c r="A2" s="220" t="s">
        <v>128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2:10" ht="15">
      <c r="B3" s="3"/>
      <c r="C3" s="3"/>
      <c r="D3" s="3"/>
      <c r="E3" s="3" t="s">
        <v>0</v>
      </c>
      <c r="F3" s="3"/>
      <c r="G3" s="3"/>
      <c r="H3" s="3"/>
      <c r="I3" s="4" t="s">
        <v>1</v>
      </c>
      <c r="J3" s="3"/>
    </row>
    <row r="4" spans="1:10" s="2" customFormat="1" ht="14.25">
      <c r="A4" s="5"/>
      <c r="B4" s="6"/>
      <c r="C4" s="7"/>
      <c r="D4" s="224" t="s">
        <v>2</v>
      </c>
      <c r="E4" s="225"/>
      <c r="F4" s="224" t="s">
        <v>2</v>
      </c>
      <c r="G4" s="225"/>
      <c r="H4" s="226" t="s">
        <v>111</v>
      </c>
      <c r="I4" s="225"/>
      <c r="J4" s="8" t="s">
        <v>3</v>
      </c>
    </row>
    <row r="5" spans="1:10" s="2" customFormat="1" ht="14.25">
      <c r="A5" s="9" t="s">
        <v>4</v>
      </c>
      <c r="B5" s="10" t="s">
        <v>5</v>
      </c>
      <c r="C5" s="11" t="s">
        <v>6</v>
      </c>
      <c r="D5" s="221" t="s">
        <v>7</v>
      </c>
      <c r="E5" s="222"/>
      <c r="F5" s="221" t="s">
        <v>129</v>
      </c>
      <c r="G5" s="222"/>
      <c r="H5" s="223" t="s">
        <v>129</v>
      </c>
      <c r="I5" s="222"/>
      <c r="J5" s="12" t="s">
        <v>8</v>
      </c>
    </row>
    <row r="6" spans="1:10" s="2" customFormat="1" ht="14.25">
      <c r="A6" s="9"/>
      <c r="B6" s="10"/>
      <c r="C6" s="11"/>
      <c r="D6" s="13" t="s">
        <v>9</v>
      </c>
      <c r="E6" s="14" t="s">
        <v>10</v>
      </c>
      <c r="F6" s="57" t="s">
        <v>9</v>
      </c>
      <c r="G6" s="58" t="s">
        <v>10</v>
      </c>
      <c r="H6" s="167" t="s">
        <v>9</v>
      </c>
      <c r="I6" s="58" t="s">
        <v>10</v>
      </c>
      <c r="J6" s="15"/>
    </row>
    <row r="7" spans="1:17" ht="15">
      <c r="A7" s="16">
        <v>1</v>
      </c>
      <c r="B7" s="17" t="s">
        <v>11</v>
      </c>
      <c r="C7" s="35" t="s">
        <v>12</v>
      </c>
      <c r="D7" s="19">
        <v>528610.547</v>
      </c>
      <c r="E7" s="18">
        <v>5660340.8158</v>
      </c>
      <c r="F7" s="33">
        <v>380713.07700000005</v>
      </c>
      <c r="G7" s="25">
        <v>3946664.485</v>
      </c>
      <c r="H7" s="33">
        <v>435280.57</v>
      </c>
      <c r="I7" s="25">
        <v>5487584.106</v>
      </c>
      <c r="J7" s="148">
        <f aca="true" t="shared" si="0" ref="J7:J34">I7/G7*100-100</f>
        <v>39.043593060837566</v>
      </c>
      <c r="K7" s="138"/>
      <c r="L7" s="139"/>
      <c r="M7" s="140"/>
      <c r="N7" s="136"/>
      <c r="O7" s="136"/>
      <c r="P7" s="34"/>
      <c r="Q7" s="34"/>
    </row>
    <row r="8" spans="1:17" ht="15">
      <c r="A8" s="20">
        <v>2</v>
      </c>
      <c r="B8" s="21" t="s">
        <v>13</v>
      </c>
      <c r="C8" s="36" t="s">
        <v>14</v>
      </c>
      <c r="D8" s="23">
        <v>11804470.99</v>
      </c>
      <c r="E8" s="22">
        <v>3824296.5916</v>
      </c>
      <c r="F8" s="23">
        <v>8556121.49</v>
      </c>
      <c r="G8" s="22">
        <v>2744262.811</v>
      </c>
      <c r="H8" s="23">
        <v>10105093.309999999</v>
      </c>
      <c r="I8" s="22">
        <v>4018217.982</v>
      </c>
      <c r="J8" s="149">
        <f t="shared" si="0"/>
        <v>46.42249153009419</v>
      </c>
      <c r="K8" s="138"/>
      <c r="L8" s="139"/>
      <c r="M8" s="140"/>
      <c r="N8" s="136"/>
      <c r="O8" s="136"/>
      <c r="P8" s="34"/>
      <c r="Q8" s="34"/>
    </row>
    <row r="9" spans="1:17" ht="15">
      <c r="A9" s="20">
        <v>3</v>
      </c>
      <c r="B9" s="21" t="s">
        <v>15</v>
      </c>
      <c r="C9" s="36" t="s">
        <v>16</v>
      </c>
      <c r="D9" s="23">
        <v>16326466.590000002</v>
      </c>
      <c r="E9" s="22">
        <v>1237932.105</v>
      </c>
      <c r="F9" s="23">
        <v>12102468.69</v>
      </c>
      <c r="G9" s="22">
        <v>921564.583</v>
      </c>
      <c r="H9" s="23">
        <v>11206138.86</v>
      </c>
      <c r="I9" s="22">
        <v>1043680.388</v>
      </c>
      <c r="J9" s="149">
        <f t="shared" si="0"/>
        <v>13.250922100594664</v>
      </c>
      <c r="K9" s="138"/>
      <c r="L9" s="139"/>
      <c r="M9" s="140"/>
      <c r="N9" s="136"/>
      <c r="O9" s="136"/>
      <c r="P9" s="34"/>
      <c r="Q9" s="34"/>
    </row>
    <row r="10" spans="1:17" ht="15">
      <c r="A10" s="20">
        <v>4</v>
      </c>
      <c r="B10" s="21" t="s">
        <v>17</v>
      </c>
      <c r="C10" s="36" t="s">
        <v>18</v>
      </c>
      <c r="D10" s="27">
        <v>21961195</v>
      </c>
      <c r="E10" s="24">
        <v>2677319.358</v>
      </c>
      <c r="F10" s="33">
        <v>19615455</v>
      </c>
      <c r="G10" s="25">
        <v>2376090.442</v>
      </c>
      <c r="H10" s="33">
        <v>12923722</v>
      </c>
      <c r="I10" s="25">
        <v>1552078.211</v>
      </c>
      <c r="J10" s="149">
        <f t="shared" si="0"/>
        <v>-34.67932939061079</v>
      </c>
      <c r="K10" s="138"/>
      <c r="L10" s="139"/>
      <c r="M10" s="140"/>
      <c r="N10" s="137"/>
      <c r="O10" s="137"/>
      <c r="P10" s="34"/>
      <c r="Q10" s="34"/>
    </row>
    <row r="11" spans="1:17" ht="15">
      <c r="A11" s="20">
        <v>5</v>
      </c>
      <c r="B11" s="21" t="s">
        <v>19</v>
      </c>
      <c r="C11" s="36" t="s">
        <v>18</v>
      </c>
      <c r="D11" s="27">
        <v>5102811</v>
      </c>
      <c r="E11" s="24">
        <v>3849994.604</v>
      </c>
      <c r="F11" s="33">
        <v>3983349</v>
      </c>
      <c r="G11" s="25">
        <v>2634330.24</v>
      </c>
      <c r="H11" s="74">
        <v>4285315.2</v>
      </c>
      <c r="I11" s="69">
        <v>3690334.46</v>
      </c>
      <c r="J11" s="149">
        <f t="shared" si="0"/>
        <v>40.086250537821684</v>
      </c>
      <c r="K11" s="138"/>
      <c r="L11" s="139"/>
      <c r="M11" s="140"/>
      <c r="N11" s="137"/>
      <c r="O11" s="137"/>
      <c r="P11" s="34"/>
      <c r="Q11" s="34"/>
    </row>
    <row r="12" spans="1:17" ht="15">
      <c r="A12" s="20">
        <v>6</v>
      </c>
      <c r="B12" s="21" t="s">
        <v>20</v>
      </c>
      <c r="C12" s="36" t="s">
        <v>18</v>
      </c>
      <c r="D12" s="27">
        <v>10708598.23</v>
      </c>
      <c r="E12" s="22">
        <v>2043220.024</v>
      </c>
      <c r="F12" s="27">
        <v>7470568.45</v>
      </c>
      <c r="G12" s="24">
        <v>1356240.777</v>
      </c>
      <c r="H12" s="27">
        <v>8188512.130000001</v>
      </c>
      <c r="I12" s="22">
        <v>1405341.949</v>
      </c>
      <c r="J12" s="149">
        <f t="shared" si="0"/>
        <v>3.620387532412323</v>
      </c>
      <c r="K12" s="138"/>
      <c r="L12" s="139"/>
      <c r="M12" s="140"/>
      <c r="N12" s="136"/>
      <c r="O12" s="136"/>
      <c r="P12" s="34"/>
      <c r="Q12" s="34"/>
    </row>
    <row r="13" spans="1:17" ht="15">
      <c r="A13" s="20">
        <v>7</v>
      </c>
      <c r="B13" s="21" t="s">
        <v>21</v>
      </c>
      <c r="C13" s="36" t="s">
        <v>18</v>
      </c>
      <c r="D13" s="27">
        <v>62843363.5</v>
      </c>
      <c r="E13" s="24">
        <v>1332452.601</v>
      </c>
      <c r="F13" s="33">
        <v>50004637</v>
      </c>
      <c r="G13" s="25">
        <v>988406.795</v>
      </c>
      <c r="H13" s="74">
        <v>17201238</v>
      </c>
      <c r="I13" s="69">
        <v>342385.453</v>
      </c>
      <c r="J13" s="149">
        <f t="shared" si="0"/>
        <v>-65.35986450801363</v>
      </c>
      <c r="K13" s="138"/>
      <c r="L13" s="139"/>
      <c r="M13" s="140"/>
      <c r="N13" s="137"/>
      <c r="O13" s="137"/>
      <c r="P13" s="34"/>
      <c r="Q13" s="34"/>
    </row>
    <row r="14" spans="1:17" ht="15">
      <c r="A14" s="20">
        <v>8</v>
      </c>
      <c r="B14" s="26" t="s">
        <v>22</v>
      </c>
      <c r="C14" s="36" t="s">
        <v>18</v>
      </c>
      <c r="D14" s="27">
        <v>1810861.77</v>
      </c>
      <c r="E14" s="24">
        <v>146770.849</v>
      </c>
      <c r="F14" s="33">
        <v>1418836.77</v>
      </c>
      <c r="G14" s="25">
        <v>120959.466</v>
      </c>
      <c r="H14" s="33">
        <v>2815450</v>
      </c>
      <c r="I14" s="25">
        <v>189695.888</v>
      </c>
      <c r="J14" s="149">
        <f t="shared" si="0"/>
        <v>56.82599656979306</v>
      </c>
      <c r="K14" s="138"/>
      <c r="L14" s="141"/>
      <c r="M14" s="140"/>
      <c r="N14" s="136"/>
      <c r="O14" s="136"/>
      <c r="P14" s="34"/>
      <c r="Q14" s="34"/>
    </row>
    <row r="15" spans="1:17" ht="15">
      <c r="A15" s="20">
        <v>9</v>
      </c>
      <c r="B15" s="21" t="s">
        <v>23</v>
      </c>
      <c r="C15" s="36"/>
      <c r="D15" s="27"/>
      <c r="E15" s="22">
        <v>601396.095</v>
      </c>
      <c r="F15" s="27"/>
      <c r="G15" s="24">
        <v>425707.619</v>
      </c>
      <c r="H15" s="27"/>
      <c r="I15" s="22">
        <v>587808.889</v>
      </c>
      <c r="J15" s="149">
        <f t="shared" si="0"/>
        <v>38.0780758354245</v>
      </c>
      <c r="K15" s="138"/>
      <c r="L15" s="139"/>
      <c r="M15" s="140"/>
      <c r="N15" s="136"/>
      <c r="O15" s="136"/>
      <c r="P15" s="34"/>
      <c r="Q15" s="34"/>
    </row>
    <row r="16" spans="1:17" ht="15">
      <c r="A16" s="20">
        <v>10</v>
      </c>
      <c r="B16" s="21" t="s">
        <v>24</v>
      </c>
      <c r="C16" s="36"/>
      <c r="D16" s="27"/>
      <c r="E16" s="22">
        <v>1272946.785</v>
      </c>
      <c r="F16" s="27"/>
      <c r="G16" s="24">
        <v>1077341.678</v>
      </c>
      <c r="H16" s="27"/>
      <c r="I16" s="22">
        <v>866230.069</v>
      </c>
      <c r="J16" s="149">
        <f t="shared" si="0"/>
        <v>-19.595604004842002</v>
      </c>
      <c r="K16" s="138"/>
      <c r="L16" s="139"/>
      <c r="M16" s="140"/>
      <c r="N16" s="136"/>
      <c r="O16" s="136"/>
      <c r="P16" s="34"/>
      <c r="Q16" s="34"/>
    </row>
    <row r="17" spans="1:17" ht="15">
      <c r="A17" s="20">
        <v>11</v>
      </c>
      <c r="B17" s="28" t="s">
        <v>25</v>
      </c>
      <c r="C17" s="36" t="s">
        <v>18</v>
      </c>
      <c r="D17" s="27">
        <v>64202.04</v>
      </c>
      <c r="E17" s="22">
        <v>87036.6814</v>
      </c>
      <c r="F17" s="27">
        <v>56020.04</v>
      </c>
      <c r="G17" s="22">
        <v>51056.105</v>
      </c>
      <c r="H17" s="27">
        <v>21768.2</v>
      </c>
      <c r="I17" s="22">
        <v>113999.607</v>
      </c>
      <c r="J17" s="149">
        <f t="shared" si="0"/>
        <v>123.28300797720465</v>
      </c>
      <c r="K17" s="138"/>
      <c r="L17" s="142"/>
      <c r="M17" s="140"/>
      <c r="N17" s="136"/>
      <c r="O17" s="136"/>
      <c r="P17" s="34"/>
      <c r="Q17" s="34"/>
    </row>
    <row r="18" spans="1:17" ht="15">
      <c r="A18" s="20">
        <v>12</v>
      </c>
      <c r="B18" s="28" t="s">
        <v>26</v>
      </c>
      <c r="C18" s="36"/>
      <c r="D18" s="27"/>
      <c r="E18" s="22">
        <v>3806098.715</v>
      </c>
      <c r="F18" s="27"/>
      <c r="G18" s="22">
        <v>2657712.908</v>
      </c>
      <c r="H18" s="27"/>
      <c r="I18" s="22">
        <v>3270792.409</v>
      </c>
      <c r="J18" s="149">
        <f t="shared" si="0"/>
        <v>23.067935560480038</v>
      </c>
      <c r="K18" s="138"/>
      <c r="L18" s="142"/>
      <c r="M18" s="140"/>
      <c r="N18" s="136"/>
      <c r="O18" s="136"/>
      <c r="P18" s="34"/>
      <c r="Q18" s="34"/>
    </row>
    <row r="19" spans="1:17" ht="15">
      <c r="A19" s="20">
        <v>13</v>
      </c>
      <c r="B19" s="21" t="s">
        <v>27</v>
      </c>
      <c r="C19" s="36"/>
      <c r="D19" s="27"/>
      <c r="E19" s="24">
        <v>937448.187</v>
      </c>
      <c r="F19" s="33"/>
      <c r="G19" s="25">
        <v>666234.962</v>
      </c>
      <c r="H19" s="27"/>
      <c r="I19" s="25">
        <v>745059.109</v>
      </c>
      <c r="J19" s="149">
        <f t="shared" si="0"/>
        <v>11.831283480436738</v>
      </c>
      <c r="K19" s="138"/>
      <c r="L19" s="139"/>
      <c r="M19" s="140"/>
      <c r="N19" s="136"/>
      <c r="O19" s="137"/>
      <c r="P19" s="34"/>
      <c r="Q19" s="34"/>
    </row>
    <row r="20" spans="1:17" ht="15">
      <c r="A20" s="20">
        <v>14</v>
      </c>
      <c r="B20" s="21" t="s">
        <v>28</v>
      </c>
      <c r="C20" s="36"/>
      <c r="D20" s="23"/>
      <c r="E20" s="22">
        <v>5835538.61</v>
      </c>
      <c r="F20" s="23"/>
      <c r="G20" s="22">
        <v>4277154.646</v>
      </c>
      <c r="H20" s="23"/>
      <c r="I20" s="22">
        <v>4632622.153</v>
      </c>
      <c r="J20" s="149">
        <f t="shared" si="0"/>
        <v>8.310840650394383</v>
      </c>
      <c r="K20" s="138"/>
      <c r="L20" s="139"/>
      <c r="M20" s="140"/>
      <c r="N20" s="136"/>
      <c r="O20" s="136"/>
      <c r="P20" s="34"/>
      <c r="Q20" s="34"/>
    </row>
    <row r="21" spans="1:17" ht="15">
      <c r="A21" s="20">
        <v>15</v>
      </c>
      <c r="B21" s="21" t="s">
        <v>29</v>
      </c>
      <c r="C21" s="36"/>
      <c r="D21" s="23"/>
      <c r="E21" s="22">
        <v>5399932.456</v>
      </c>
      <c r="F21" s="23"/>
      <c r="G21" s="22">
        <v>3960378.062</v>
      </c>
      <c r="H21" s="23"/>
      <c r="I21" s="22">
        <v>4073233.242</v>
      </c>
      <c r="J21" s="149">
        <f t="shared" si="0"/>
        <v>2.849606230345799</v>
      </c>
      <c r="K21" s="138"/>
      <c r="L21" s="139"/>
      <c r="M21" s="140"/>
      <c r="N21" s="136"/>
      <c r="O21" s="136"/>
      <c r="P21" s="34"/>
      <c r="Q21" s="34"/>
    </row>
    <row r="22" spans="1:17" ht="15">
      <c r="A22" s="20">
        <v>16</v>
      </c>
      <c r="B22" s="21" t="s">
        <v>30</v>
      </c>
      <c r="C22" s="36"/>
      <c r="D22" s="27"/>
      <c r="E22" s="24">
        <v>2179793.8591</v>
      </c>
      <c r="F22" s="33"/>
      <c r="G22" s="25">
        <v>1584662.765</v>
      </c>
      <c r="H22" s="33"/>
      <c r="I22" s="25">
        <v>1577140.63</v>
      </c>
      <c r="J22" s="149">
        <f t="shared" si="0"/>
        <v>-0.47468364664958074</v>
      </c>
      <c r="K22" s="138"/>
      <c r="L22" s="139"/>
      <c r="M22" s="140"/>
      <c r="N22" s="136"/>
      <c r="O22" s="136"/>
      <c r="P22" s="34"/>
      <c r="Q22" s="34"/>
    </row>
    <row r="23" spans="1:17" ht="15">
      <c r="A23" s="20">
        <v>17</v>
      </c>
      <c r="B23" s="26" t="s">
        <v>31</v>
      </c>
      <c r="C23" s="36"/>
      <c r="D23" s="27"/>
      <c r="E23" s="24">
        <v>2545344.964</v>
      </c>
      <c r="F23" s="33"/>
      <c r="G23" s="25">
        <v>2036348.993</v>
      </c>
      <c r="H23" s="33"/>
      <c r="I23" s="25">
        <v>2006503.429</v>
      </c>
      <c r="J23" s="149">
        <f t="shared" si="0"/>
        <v>-1.4656409143322122</v>
      </c>
      <c r="K23" s="138"/>
      <c r="L23" s="141"/>
      <c r="M23" s="140"/>
      <c r="N23" s="136"/>
      <c r="O23" s="137"/>
      <c r="P23" s="34"/>
      <c r="Q23" s="34"/>
    </row>
    <row r="24" spans="1:17" ht="15">
      <c r="A24" s="20">
        <v>18</v>
      </c>
      <c r="B24" s="26" t="s">
        <v>32</v>
      </c>
      <c r="C24" s="36"/>
      <c r="D24" s="27"/>
      <c r="E24" s="24">
        <v>522188.072</v>
      </c>
      <c r="F24" s="33"/>
      <c r="G24" s="25">
        <v>357303.295</v>
      </c>
      <c r="H24" s="33"/>
      <c r="I24" s="25">
        <v>400266.026</v>
      </c>
      <c r="J24" s="149">
        <f t="shared" si="0"/>
        <v>12.024163113301285</v>
      </c>
      <c r="K24" s="138"/>
      <c r="L24" s="141"/>
      <c r="M24" s="140"/>
      <c r="N24" s="136"/>
      <c r="O24" s="137"/>
      <c r="P24" s="34"/>
      <c r="Q24" s="34"/>
    </row>
    <row r="25" spans="1:17" ht="15">
      <c r="A25" s="20">
        <v>19</v>
      </c>
      <c r="B25" s="21" t="s">
        <v>33</v>
      </c>
      <c r="C25" s="36"/>
      <c r="D25" s="27"/>
      <c r="E25" s="24">
        <v>530318.177</v>
      </c>
      <c r="F25" s="27"/>
      <c r="G25" s="69">
        <v>352787.783</v>
      </c>
      <c r="H25" s="27"/>
      <c r="I25" s="24">
        <v>424275.478</v>
      </c>
      <c r="J25" s="149">
        <f t="shared" si="0"/>
        <v>20.263653801186194</v>
      </c>
      <c r="K25" s="138"/>
      <c r="L25" s="139"/>
      <c r="M25" s="140"/>
      <c r="N25" s="136"/>
      <c r="O25" s="136"/>
      <c r="P25" s="34"/>
      <c r="Q25" s="34"/>
    </row>
    <row r="26" spans="1:17" ht="15">
      <c r="A26" s="20">
        <v>20</v>
      </c>
      <c r="B26" s="21" t="s">
        <v>34</v>
      </c>
      <c r="C26" s="36"/>
      <c r="D26" s="27"/>
      <c r="E26" s="24">
        <v>549866.1659</v>
      </c>
      <c r="F26" s="27"/>
      <c r="G26" s="25">
        <v>365103.5964</v>
      </c>
      <c r="H26" s="27"/>
      <c r="I26" s="25">
        <v>467664.076</v>
      </c>
      <c r="J26" s="149">
        <f t="shared" si="0"/>
        <v>28.090788644995115</v>
      </c>
      <c r="K26" s="138"/>
      <c r="L26" s="139"/>
      <c r="M26" s="140"/>
      <c r="N26" s="136"/>
      <c r="O26" s="137"/>
      <c r="P26" s="34"/>
      <c r="Q26" s="34"/>
    </row>
    <row r="27" spans="1:17" s="71" customFormat="1" ht="45">
      <c r="A27" s="20">
        <v>21</v>
      </c>
      <c r="B27" s="26" t="s">
        <v>35</v>
      </c>
      <c r="C27" s="46" t="s">
        <v>18</v>
      </c>
      <c r="D27" s="27">
        <v>28826052</v>
      </c>
      <c r="E27" s="24">
        <v>2513504.476</v>
      </c>
      <c r="F27" s="202">
        <v>23584256</v>
      </c>
      <c r="G27" s="203">
        <v>2047173.239</v>
      </c>
      <c r="H27" s="202">
        <v>18764510.74</v>
      </c>
      <c r="I27" s="203">
        <v>1734977.416</v>
      </c>
      <c r="J27" s="149">
        <f t="shared" si="0"/>
        <v>-15.250093008860404</v>
      </c>
      <c r="K27" s="138"/>
      <c r="L27" s="141"/>
      <c r="M27" s="140"/>
      <c r="N27" s="137"/>
      <c r="O27" s="137"/>
      <c r="P27" s="143"/>
      <c r="Q27" s="143"/>
    </row>
    <row r="28" spans="1:17" s="71" customFormat="1" ht="30.75" customHeight="1">
      <c r="A28" s="20">
        <v>22</v>
      </c>
      <c r="B28" s="26" t="s">
        <v>36</v>
      </c>
      <c r="C28" s="46" t="s">
        <v>18</v>
      </c>
      <c r="D28" s="27">
        <v>14217762</v>
      </c>
      <c r="E28" s="24">
        <v>1322872.192</v>
      </c>
      <c r="F28" s="202">
        <v>10985831</v>
      </c>
      <c r="G28" s="203">
        <v>1020711.013</v>
      </c>
      <c r="H28" s="202">
        <v>12120965</v>
      </c>
      <c r="I28" s="203">
        <v>1139404.531</v>
      </c>
      <c r="J28" s="149">
        <f t="shared" si="0"/>
        <v>11.628513505614535</v>
      </c>
      <c r="K28" s="138"/>
      <c r="L28" s="141"/>
      <c r="M28" s="140"/>
      <c r="N28" s="137"/>
      <c r="O28" s="137"/>
      <c r="P28" s="143"/>
      <c r="Q28" s="143"/>
    </row>
    <row r="29" spans="1:17" ht="15">
      <c r="A29" s="20">
        <v>23</v>
      </c>
      <c r="B29" s="26" t="s">
        <v>37</v>
      </c>
      <c r="C29" s="36" t="s">
        <v>18</v>
      </c>
      <c r="D29" s="27">
        <v>32834978</v>
      </c>
      <c r="E29" s="24">
        <v>2732413.822</v>
      </c>
      <c r="F29" s="33">
        <v>25358780</v>
      </c>
      <c r="G29" s="25">
        <v>2131999.22</v>
      </c>
      <c r="H29" s="33">
        <v>19954462.73</v>
      </c>
      <c r="I29" s="25">
        <v>1652816.041</v>
      </c>
      <c r="J29" s="149">
        <f t="shared" si="0"/>
        <v>-22.475767087757205</v>
      </c>
      <c r="K29" s="138"/>
      <c r="L29" s="141"/>
      <c r="M29" s="140"/>
      <c r="N29" s="136"/>
      <c r="O29" s="136"/>
      <c r="P29" s="34"/>
      <c r="Q29" s="34"/>
    </row>
    <row r="30" spans="1:17" ht="15">
      <c r="A30" s="20">
        <v>24</v>
      </c>
      <c r="B30" s="26" t="s">
        <v>38</v>
      </c>
      <c r="C30" s="36" t="s">
        <v>18</v>
      </c>
      <c r="D30" s="27">
        <v>54974287</v>
      </c>
      <c r="E30" s="22">
        <v>3571119.382</v>
      </c>
      <c r="F30" s="27">
        <v>43222032</v>
      </c>
      <c r="G30" s="22">
        <v>2807824.603</v>
      </c>
      <c r="H30" s="27">
        <v>33195635.98</v>
      </c>
      <c r="I30" s="22">
        <v>2181952.404</v>
      </c>
      <c r="J30" s="149">
        <f t="shared" si="0"/>
        <v>-22.2902883011742</v>
      </c>
      <c r="K30" s="138"/>
      <c r="L30" s="141"/>
      <c r="M30" s="140"/>
      <c r="N30" s="136"/>
      <c r="O30" s="136"/>
      <c r="P30" s="34"/>
      <c r="Q30" s="34"/>
    </row>
    <row r="31" spans="1:17" ht="15">
      <c r="A31" s="20">
        <v>25</v>
      </c>
      <c r="B31" s="26" t="s">
        <v>39</v>
      </c>
      <c r="C31" s="37"/>
      <c r="D31" s="27"/>
      <c r="E31" s="24">
        <v>1636939.817</v>
      </c>
      <c r="F31" s="27"/>
      <c r="G31" s="25">
        <v>1226437.113</v>
      </c>
      <c r="H31" s="27"/>
      <c r="I31" s="25">
        <v>1470018.172</v>
      </c>
      <c r="J31" s="149">
        <f t="shared" si="0"/>
        <v>19.86086823515754</v>
      </c>
      <c r="K31" s="138"/>
      <c r="L31" s="141"/>
      <c r="M31" s="144"/>
      <c r="N31" s="136"/>
      <c r="O31" s="136"/>
      <c r="P31" s="34"/>
      <c r="Q31" s="34"/>
    </row>
    <row r="32" spans="1:17" ht="15">
      <c r="A32" s="20">
        <v>26</v>
      </c>
      <c r="B32" s="26" t="s">
        <v>40</v>
      </c>
      <c r="C32" s="37"/>
      <c r="D32" s="27"/>
      <c r="E32" s="24">
        <v>711405.946</v>
      </c>
      <c r="F32" s="27"/>
      <c r="G32" s="25">
        <v>692377.122</v>
      </c>
      <c r="H32" s="27"/>
      <c r="I32" s="25">
        <v>562140.183</v>
      </c>
      <c r="J32" s="149">
        <f t="shared" si="0"/>
        <v>-18.810115883638346</v>
      </c>
      <c r="K32" s="138"/>
      <c r="L32" s="141"/>
      <c r="M32" s="144"/>
      <c r="N32" s="136"/>
      <c r="O32" s="137"/>
      <c r="P32" s="34"/>
      <c r="Q32" s="34"/>
    </row>
    <row r="33" spans="1:17" ht="15">
      <c r="A33" s="20">
        <v>27</v>
      </c>
      <c r="B33" s="26" t="s">
        <v>41</v>
      </c>
      <c r="C33" s="37"/>
      <c r="D33" s="27"/>
      <c r="E33" s="22">
        <f>E34-SUM(E7:E32)</f>
        <v>19822218.008099996</v>
      </c>
      <c r="F33" s="23"/>
      <c r="G33" s="22">
        <f>G34-SUM(G7:G32)</f>
        <v>14037796.887000002</v>
      </c>
      <c r="H33" s="23"/>
      <c r="I33" s="22">
        <f>I34-SUM(I7:I32)</f>
        <v>22565652.699</v>
      </c>
      <c r="J33" s="149">
        <f t="shared" si="0"/>
        <v>60.74924634290301</v>
      </c>
      <c r="K33" s="138"/>
      <c r="L33" s="141"/>
      <c r="M33" s="144"/>
      <c r="N33" s="136"/>
      <c r="O33" s="136"/>
      <c r="P33" s="34"/>
      <c r="Q33" s="34"/>
    </row>
    <row r="34" spans="1:17" ht="15.75">
      <c r="A34" s="29"/>
      <c r="B34" s="64" t="s">
        <v>42</v>
      </c>
      <c r="C34" s="65"/>
      <c r="D34" s="31"/>
      <c r="E34" s="30">
        <v>77350709.3589</v>
      </c>
      <c r="F34" s="31"/>
      <c r="G34" s="204">
        <v>56864631.2084</v>
      </c>
      <c r="H34" s="75"/>
      <c r="I34" s="204">
        <v>68201875</v>
      </c>
      <c r="J34" s="150">
        <f t="shared" si="0"/>
        <v>19.93725018641335</v>
      </c>
      <c r="K34" s="138"/>
      <c r="L34" s="73"/>
      <c r="M34" s="145"/>
      <c r="N34" s="146"/>
      <c r="O34" s="147"/>
      <c r="P34" s="34"/>
      <c r="Q34" s="34"/>
    </row>
    <row r="35" spans="1:17" ht="15">
      <c r="A35" s="4"/>
      <c r="B35" s="32"/>
      <c r="C35" s="4"/>
      <c r="D35" s="4"/>
      <c r="E35" s="4"/>
      <c r="F35" s="4"/>
      <c r="G35" s="4"/>
      <c r="H35" s="4"/>
      <c r="I35" s="4"/>
      <c r="J35" s="4"/>
      <c r="K35" s="34"/>
      <c r="L35" s="34"/>
      <c r="M35" s="34"/>
      <c r="N35" s="34"/>
      <c r="O35" s="34"/>
      <c r="P35" s="34"/>
      <c r="Q35" s="34"/>
    </row>
  </sheetData>
  <sheetProtection/>
  <mergeCells count="8">
    <mergeCell ref="A1:J1"/>
    <mergeCell ref="D5:E5"/>
    <mergeCell ref="F5:G5"/>
    <mergeCell ref="H5:I5"/>
    <mergeCell ref="A2:J2"/>
    <mergeCell ref="D4:E4"/>
    <mergeCell ref="F4:G4"/>
    <mergeCell ref="H4:I4"/>
  </mergeCells>
  <printOptions/>
  <pageMargins left="0.25" right="0.18" top="0" bottom="0" header="0.37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140625" style="38" bestFit="1" customWidth="1"/>
    <col min="2" max="2" width="44.8515625" style="38" customWidth="1"/>
    <col min="3" max="3" width="17.00390625" style="38" customWidth="1"/>
    <col min="4" max="5" width="16.421875" style="38" bestFit="1" customWidth="1"/>
    <col min="6" max="6" width="10.8515625" style="38" bestFit="1" customWidth="1"/>
    <col min="7" max="16384" width="9.140625" style="38" customWidth="1"/>
  </cols>
  <sheetData>
    <row r="1" spans="1:6" ht="18.75">
      <c r="A1" s="220" t="s">
        <v>81</v>
      </c>
      <c r="B1" s="220"/>
      <c r="C1" s="220"/>
      <c r="D1" s="220"/>
      <c r="E1" s="220"/>
      <c r="F1" s="220"/>
    </row>
    <row r="2" spans="1:6" ht="18.75">
      <c r="A2" s="220" t="s">
        <v>130</v>
      </c>
      <c r="B2" s="220"/>
      <c r="C2" s="220"/>
      <c r="D2" s="220"/>
      <c r="E2" s="220"/>
      <c r="F2" s="220"/>
    </row>
    <row r="3" spans="1:6" ht="15">
      <c r="A3" s="39"/>
      <c r="B3" s="39"/>
      <c r="C3" s="39"/>
      <c r="D3" s="39"/>
      <c r="E3" s="52" t="s">
        <v>1</v>
      </c>
      <c r="F3" s="39"/>
    </row>
    <row r="4" spans="1:6" ht="23.25" customHeight="1">
      <c r="A4" s="40" t="s">
        <v>4</v>
      </c>
      <c r="B4" s="41" t="s">
        <v>5</v>
      </c>
      <c r="C4" s="68" t="s">
        <v>44</v>
      </c>
      <c r="D4" s="68" t="s">
        <v>44</v>
      </c>
      <c r="E4" s="68" t="s">
        <v>112</v>
      </c>
      <c r="F4" s="60" t="s">
        <v>3</v>
      </c>
    </row>
    <row r="5" spans="1:6" ht="15">
      <c r="A5" s="53"/>
      <c r="B5" s="11"/>
      <c r="C5" s="43" t="s">
        <v>45</v>
      </c>
      <c r="D5" s="43" t="s">
        <v>45</v>
      </c>
      <c r="E5" s="43" t="s">
        <v>113</v>
      </c>
      <c r="F5" s="61" t="s">
        <v>8</v>
      </c>
    </row>
    <row r="6" spans="1:6" ht="15">
      <c r="A6" s="44"/>
      <c r="B6" s="45"/>
      <c r="C6" s="134" t="s">
        <v>7</v>
      </c>
      <c r="D6" s="116" t="s">
        <v>140</v>
      </c>
      <c r="E6" s="116" t="s">
        <v>140</v>
      </c>
      <c r="F6" s="62"/>
    </row>
    <row r="7" spans="1:6" ht="15">
      <c r="A7" s="42">
        <v>1</v>
      </c>
      <c r="B7" s="46" t="s">
        <v>46</v>
      </c>
      <c r="C7" s="47">
        <v>26009968.951</v>
      </c>
      <c r="D7" s="197">
        <v>18932415.211</v>
      </c>
      <c r="E7" s="197">
        <v>19591687.267</v>
      </c>
      <c r="F7" s="66">
        <f aca="true" t="shared" si="0" ref="F7:F34">E7/D7*100-100</f>
        <v>3.4822395803835633</v>
      </c>
    </row>
    <row r="8" spans="1:6" ht="15">
      <c r="A8" s="42">
        <v>2</v>
      </c>
      <c r="B8" s="36" t="s">
        <v>47</v>
      </c>
      <c r="C8" s="47">
        <v>57407784.686</v>
      </c>
      <c r="D8" s="198">
        <v>42167766.569</v>
      </c>
      <c r="E8" s="199">
        <v>47249499.736</v>
      </c>
      <c r="F8" s="66">
        <f t="shared" si="0"/>
        <v>12.051226755594598</v>
      </c>
    </row>
    <row r="9" spans="1:6" ht="15">
      <c r="A9" s="42">
        <v>3</v>
      </c>
      <c r="B9" s="48" t="s">
        <v>39</v>
      </c>
      <c r="C9" s="47">
        <v>4058131.45</v>
      </c>
      <c r="D9" s="199">
        <v>3078676.969</v>
      </c>
      <c r="E9" s="199">
        <v>3530824.599</v>
      </c>
      <c r="F9" s="66">
        <f t="shared" si="0"/>
        <v>14.686426492704243</v>
      </c>
    </row>
    <row r="10" spans="1:6" ht="15">
      <c r="A10" s="42">
        <v>4</v>
      </c>
      <c r="B10" s="48" t="s">
        <v>48</v>
      </c>
      <c r="C10" s="47">
        <v>5452184.047</v>
      </c>
      <c r="D10" s="199">
        <v>3987918.879</v>
      </c>
      <c r="E10" s="199">
        <v>3841299.49</v>
      </c>
      <c r="F10" s="66">
        <f t="shared" si="0"/>
        <v>-3.6765890543080815</v>
      </c>
    </row>
    <row r="11" spans="1:6" ht="15">
      <c r="A11" s="42">
        <v>5</v>
      </c>
      <c r="B11" s="48" t="s">
        <v>49</v>
      </c>
      <c r="C11" s="47">
        <v>2467319.026</v>
      </c>
      <c r="D11" s="199">
        <v>1900048.791</v>
      </c>
      <c r="E11" s="199">
        <v>2534404.208</v>
      </c>
      <c r="F11" s="66">
        <f t="shared" si="0"/>
        <v>33.38626986868783</v>
      </c>
    </row>
    <row r="12" spans="1:6" ht="15">
      <c r="A12" s="42">
        <v>6</v>
      </c>
      <c r="B12" s="36" t="s">
        <v>50</v>
      </c>
      <c r="C12" s="47">
        <v>33441134.318</v>
      </c>
      <c r="D12" s="199">
        <v>24427246.144</v>
      </c>
      <c r="E12" s="199">
        <v>28976682.166</v>
      </c>
      <c r="F12" s="66">
        <f t="shared" si="0"/>
        <v>18.624432714112828</v>
      </c>
    </row>
    <row r="13" spans="1:6" ht="15">
      <c r="A13" s="42">
        <v>7</v>
      </c>
      <c r="B13" s="46" t="s">
        <v>51</v>
      </c>
      <c r="C13" s="47">
        <v>23372668.69</v>
      </c>
      <c r="D13" s="199">
        <v>18010048.478</v>
      </c>
      <c r="E13" s="199">
        <v>21149585.776</v>
      </c>
      <c r="F13" s="66">
        <f t="shared" si="0"/>
        <v>17.43214240558582</v>
      </c>
    </row>
    <row r="14" spans="1:6" ht="15">
      <c r="A14" s="42">
        <v>8</v>
      </c>
      <c r="B14" s="36" t="s">
        <v>52</v>
      </c>
      <c r="C14" s="47">
        <v>32300773</v>
      </c>
      <c r="D14" s="199">
        <v>24945508.076</v>
      </c>
      <c r="E14" s="199">
        <v>30295796.273</v>
      </c>
      <c r="F14" s="66">
        <f t="shared" si="0"/>
        <v>21.447902286454095</v>
      </c>
    </row>
    <row r="15" spans="1:6" ht="15">
      <c r="A15" s="42">
        <v>9</v>
      </c>
      <c r="B15" s="36" t="s">
        <v>53</v>
      </c>
      <c r="C15" s="47">
        <v>13995983.257</v>
      </c>
      <c r="D15" s="199">
        <v>8704709.502</v>
      </c>
      <c r="E15" s="199">
        <v>10519724.739</v>
      </c>
      <c r="F15" s="66">
        <f t="shared" si="0"/>
        <v>20.850957020254143</v>
      </c>
    </row>
    <row r="16" spans="1:6" ht="15">
      <c r="A16" s="42">
        <v>10</v>
      </c>
      <c r="B16" s="36" t="s">
        <v>54</v>
      </c>
      <c r="C16" s="47">
        <v>2300030.327</v>
      </c>
      <c r="D16" s="199">
        <v>1696336.329</v>
      </c>
      <c r="E16" s="199">
        <v>1675513.247</v>
      </c>
      <c r="F16" s="66">
        <f t="shared" si="0"/>
        <v>-1.2275326327695524</v>
      </c>
    </row>
    <row r="17" spans="1:6" ht="15">
      <c r="A17" s="42">
        <v>11</v>
      </c>
      <c r="B17" s="48" t="s">
        <v>55</v>
      </c>
      <c r="C17" s="47">
        <v>4901067.562</v>
      </c>
      <c r="D17" s="199">
        <v>3505585.685</v>
      </c>
      <c r="E17" s="199">
        <v>4020342.057</v>
      </c>
      <c r="F17" s="66">
        <f t="shared" si="0"/>
        <v>14.683890746204924</v>
      </c>
    </row>
    <row r="18" spans="1:6" ht="15">
      <c r="A18" s="42">
        <v>12</v>
      </c>
      <c r="B18" s="48" t="s">
        <v>56</v>
      </c>
      <c r="C18" s="47">
        <v>4373118.346</v>
      </c>
      <c r="D18" s="199">
        <v>3367658.885</v>
      </c>
      <c r="E18" s="199">
        <v>3560235.376</v>
      </c>
      <c r="F18" s="66">
        <f>E18/D19*100-100</f>
        <v>-45.27836355645437</v>
      </c>
    </row>
    <row r="19" spans="1:6" ht="15">
      <c r="A19" s="42">
        <v>13</v>
      </c>
      <c r="B19" s="48" t="s">
        <v>57</v>
      </c>
      <c r="C19" s="47">
        <v>8711057.379</v>
      </c>
      <c r="D19" s="199">
        <v>6506083.53</v>
      </c>
      <c r="E19" s="199">
        <v>7575522.779</v>
      </c>
      <c r="F19" s="66">
        <f>E19/D20*100-100</f>
        <v>8.431478092204898</v>
      </c>
    </row>
    <row r="20" spans="1:6" ht="15">
      <c r="A20" s="42">
        <v>14</v>
      </c>
      <c r="B20" s="36" t="s">
        <v>58</v>
      </c>
      <c r="C20" s="47">
        <v>8990286.014</v>
      </c>
      <c r="D20" s="200">
        <v>6986460.862</v>
      </c>
      <c r="E20" s="199">
        <v>8546600.82</v>
      </c>
      <c r="F20" s="66">
        <f>E20/D21*100-100</f>
        <v>341.1347861722225</v>
      </c>
    </row>
    <row r="21" spans="1:6" ht="15">
      <c r="A21" s="42">
        <v>15</v>
      </c>
      <c r="B21" s="36" t="s">
        <v>59</v>
      </c>
      <c r="C21" s="47">
        <v>2723533.189</v>
      </c>
      <c r="D21" s="199">
        <v>1937412.575</v>
      </c>
      <c r="E21" s="199">
        <v>2491111.955</v>
      </c>
      <c r="F21" s="66">
        <f>E21/D22*100-100</f>
        <v>-83.17141371042709</v>
      </c>
    </row>
    <row r="22" spans="1:6" ht="15">
      <c r="A22" s="42">
        <v>16</v>
      </c>
      <c r="B22" s="49" t="s">
        <v>60</v>
      </c>
      <c r="C22" s="47">
        <v>20923444.385</v>
      </c>
      <c r="D22" s="199">
        <v>14802859.326</v>
      </c>
      <c r="E22" s="199">
        <v>18736723.027</v>
      </c>
      <c r="F22" s="66">
        <f t="shared" si="0"/>
        <v>26.575025907937217</v>
      </c>
    </row>
    <row r="23" spans="1:6" ht="15">
      <c r="A23" s="42">
        <v>17</v>
      </c>
      <c r="B23" s="48" t="s">
        <v>61</v>
      </c>
      <c r="C23" s="47">
        <v>2541616.886</v>
      </c>
      <c r="D23" s="199">
        <v>1995218.01</v>
      </c>
      <c r="E23" s="199">
        <v>1393642.337</v>
      </c>
      <c r="F23" s="66">
        <f t="shared" si="0"/>
        <v>-30.150874239552394</v>
      </c>
    </row>
    <row r="24" spans="1:6" ht="15">
      <c r="A24" s="42">
        <v>18</v>
      </c>
      <c r="B24" s="36" t="s">
        <v>62</v>
      </c>
      <c r="C24" s="47">
        <v>3432460.138</v>
      </c>
      <c r="D24" s="199">
        <v>2427812.792</v>
      </c>
      <c r="E24" s="199">
        <v>2986524.757</v>
      </c>
      <c r="F24" s="66">
        <f t="shared" si="0"/>
        <v>23.01297558201516</v>
      </c>
    </row>
    <row r="25" spans="1:6" ht="15">
      <c r="A25" s="42">
        <v>19</v>
      </c>
      <c r="B25" s="49" t="s">
        <v>63</v>
      </c>
      <c r="C25" s="47">
        <v>10909746.94</v>
      </c>
      <c r="D25" s="199">
        <v>8113129.373</v>
      </c>
      <c r="E25" s="199">
        <v>12011455.201</v>
      </c>
      <c r="F25" s="66">
        <f t="shared" si="0"/>
        <v>48.04959527668066</v>
      </c>
    </row>
    <row r="26" spans="1:6" ht="15">
      <c r="A26" s="42">
        <v>20</v>
      </c>
      <c r="B26" s="36" t="s">
        <v>64</v>
      </c>
      <c r="C26" s="47">
        <v>15211297.684</v>
      </c>
      <c r="D26" s="199">
        <v>11276672.738</v>
      </c>
      <c r="E26" s="199">
        <v>11677554.853</v>
      </c>
      <c r="F26" s="66">
        <f t="shared" si="0"/>
        <v>3.55496806827702</v>
      </c>
    </row>
    <row r="27" spans="1:6" ht="15">
      <c r="A27" s="42">
        <v>21</v>
      </c>
      <c r="B27" s="36" t="s">
        <v>65</v>
      </c>
      <c r="C27" s="47">
        <v>6967114.723</v>
      </c>
      <c r="D27" s="199">
        <v>5149212.925</v>
      </c>
      <c r="E27" s="199">
        <v>5701088.046</v>
      </c>
      <c r="F27" s="66">
        <f t="shared" si="0"/>
        <v>10.717659747970117</v>
      </c>
    </row>
    <row r="28" spans="1:6" ht="15">
      <c r="A28" s="42">
        <v>22</v>
      </c>
      <c r="B28" s="36" t="s">
        <v>66</v>
      </c>
      <c r="C28" s="47">
        <v>3941955.859</v>
      </c>
      <c r="D28" s="199">
        <v>2926824.547</v>
      </c>
      <c r="E28" s="198">
        <v>2376644.535</v>
      </c>
      <c r="F28" s="66">
        <f t="shared" si="0"/>
        <v>-18.79784739963094</v>
      </c>
    </row>
    <row r="29" spans="1:6" ht="15">
      <c r="A29" s="42">
        <v>23</v>
      </c>
      <c r="B29" s="36" t="s">
        <v>67</v>
      </c>
      <c r="C29" s="47">
        <v>5993044.236</v>
      </c>
      <c r="D29" s="199">
        <v>4174268.733</v>
      </c>
      <c r="E29" s="199">
        <v>4059541.739</v>
      </c>
      <c r="F29" s="66">
        <f t="shared" si="0"/>
        <v>-2.748433350565506</v>
      </c>
    </row>
    <row r="30" spans="1:6" ht="15">
      <c r="A30" s="42">
        <v>24</v>
      </c>
      <c r="B30" s="36" t="s">
        <v>68</v>
      </c>
      <c r="C30" s="47">
        <v>16478582.891</v>
      </c>
      <c r="D30" s="199">
        <v>11476306.095</v>
      </c>
      <c r="E30" s="199">
        <v>13122571.599</v>
      </c>
      <c r="F30" s="66">
        <f t="shared" si="0"/>
        <v>14.344907589361398</v>
      </c>
    </row>
    <row r="31" spans="1:6" ht="15">
      <c r="A31" s="42">
        <v>25</v>
      </c>
      <c r="B31" s="36" t="s">
        <v>69</v>
      </c>
      <c r="C31" s="47">
        <v>12508570.76</v>
      </c>
      <c r="D31" s="199">
        <v>9331123.835</v>
      </c>
      <c r="E31" s="199">
        <v>11934855.053</v>
      </c>
      <c r="F31" s="66">
        <f t="shared" si="0"/>
        <v>27.90372589669954</v>
      </c>
    </row>
    <row r="32" spans="1:6" ht="15">
      <c r="A32" s="42">
        <v>26</v>
      </c>
      <c r="B32" s="48" t="s">
        <v>70</v>
      </c>
      <c r="C32" s="47">
        <v>2346918.685</v>
      </c>
      <c r="D32" s="199">
        <v>1839029.685</v>
      </c>
      <c r="E32" s="199">
        <v>1482602.627</v>
      </c>
      <c r="F32" s="66">
        <f t="shared" si="0"/>
        <v>-19.38125637161751</v>
      </c>
    </row>
    <row r="33" spans="1:6" ht="15">
      <c r="A33" s="42">
        <v>27</v>
      </c>
      <c r="B33" s="36" t="s">
        <v>71</v>
      </c>
      <c r="C33" s="47">
        <v>111127152.13</v>
      </c>
      <c r="D33" s="201">
        <v>81523807.405</v>
      </c>
      <c r="E33" s="199">
        <v>99421648.089</v>
      </c>
      <c r="F33" s="66">
        <f t="shared" si="0"/>
        <v>21.95412757783231</v>
      </c>
    </row>
    <row r="34" spans="1:6" ht="15">
      <c r="A34" s="42">
        <v>28</v>
      </c>
      <c r="B34" s="36" t="s">
        <v>41</v>
      </c>
      <c r="C34" s="135">
        <f>C35-SUM(C7:C33)</f>
        <v>158320579.10299993</v>
      </c>
      <c r="D34" s="190">
        <v>115348835.228</v>
      </c>
      <c r="E34" s="190">
        <v>145730652.323</v>
      </c>
      <c r="F34" s="66">
        <f t="shared" si="0"/>
        <v>26.339075756549192</v>
      </c>
    </row>
    <row r="35" spans="1:6" ht="15">
      <c r="A35" s="50"/>
      <c r="B35" s="54" t="s">
        <v>42</v>
      </c>
      <c r="C35" s="55">
        <v>601207524.662</v>
      </c>
      <c r="D35" s="205">
        <v>440538977.177</v>
      </c>
      <c r="E35" s="205">
        <v>524194334.674</v>
      </c>
      <c r="F35" s="67">
        <f>E35/D35*100-100</f>
        <v>18.989320316914643</v>
      </c>
    </row>
    <row r="36" spans="1:6" ht="15">
      <c r="A36" s="39"/>
      <c r="B36" s="51" t="s">
        <v>43</v>
      </c>
      <c r="C36" s="51"/>
      <c r="D36" s="51"/>
      <c r="E36" s="33"/>
      <c r="F36" s="39"/>
    </row>
  </sheetData>
  <sheetProtection/>
  <mergeCells count="2">
    <mergeCell ref="A1:F1"/>
    <mergeCell ref="A2:F2"/>
  </mergeCells>
  <printOptions/>
  <pageMargins left="0.99" right="0.7" top="0.25" bottom="0.2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4">
      <selection activeCell="A1" sqref="A1:D1"/>
    </sheetView>
  </sheetViews>
  <sheetFormatPr defaultColWidth="9.140625" defaultRowHeight="15"/>
  <cols>
    <col min="1" max="1" width="14.00390625" style="110" bestFit="1" customWidth="1"/>
    <col min="2" max="3" width="22.7109375" style="110" bestFit="1" customWidth="1"/>
    <col min="4" max="4" width="13.57421875" style="110" bestFit="1" customWidth="1"/>
    <col min="5" max="16384" width="9.140625" style="110" customWidth="1"/>
  </cols>
  <sheetData>
    <row r="1" spans="1:4" ht="18.75">
      <c r="A1" s="227" t="s">
        <v>99</v>
      </c>
      <c r="B1" s="227"/>
      <c r="C1" s="227"/>
      <c r="D1" s="227"/>
    </row>
    <row r="2" spans="1:4" ht="15.75" customHeight="1">
      <c r="A2" s="217" t="s">
        <v>131</v>
      </c>
      <c r="B2" s="217"/>
      <c r="C2" s="217"/>
      <c r="D2" s="217"/>
    </row>
    <row r="3" spans="1:4" ht="15">
      <c r="A3" s="111" t="s">
        <v>100</v>
      </c>
      <c r="B3" s="77"/>
      <c r="C3" s="77"/>
      <c r="D3" s="80" t="s">
        <v>73</v>
      </c>
    </row>
    <row r="4" spans="1:4" s="114" customFormat="1" ht="15">
      <c r="A4" s="112"/>
      <c r="B4" s="72" t="s">
        <v>2</v>
      </c>
      <c r="C4" s="72" t="s">
        <v>111</v>
      </c>
      <c r="D4" s="113" t="s">
        <v>102</v>
      </c>
    </row>
    <row r="5" spans="1:4" s="114" customFormat="1" ht="15">
      <c r="A5" s="115"/>
      <c r="B5" s="116" t="s">
        <v>137</v>
      </c>
      <c r="C5" s="116" t="s">
        <v>137</v>
      </c>
      <c r="D5" s="117"/>
    </row>
    <row r="6" spans="1:10" s="114" customFormat="1" ht="15">
      <c r="A6" s="118" t="s">
        <v>82</v>
      </c>
      <c r="B6" s="119">
        <v>37.916070508</v>
      </c>
      <c r="C6" s="119">
        <v>45.300481424</v>
      </c>
      <c r="D6" s="121">
        <f>C6/B6*100-100</f>
        <v>19.475675662228625</v>
      </c>
      <c r="G6" s="191"/>
      <c r="H6" s="192"/>
      <c r="I6" s="193"/>
      <c r="J6" s="193"/>
    </row>
    <row r="7" spans="1:10" s="114" customFormat="1" ht="15">
      <c r="A7" s="118" t="s">
        <v>83</v>
      </c>
      <c r="B7" s="119">
        <v>4.0050869302</v>
      </c>
      <c r="C7" s="119">
        <v>5.25378185</v>
      </c>
      <c r="D7" s="121">
        <f aca="true" t="shared" si="0" ref="D7:D21">C7/B7*100-100</f>
        <v>31.177723269483323</v>
      </c>
      <c r="G7" s="191"/>
      <c r="H7" s="192"/>
      <c r="I7" s="193"/>
      <c r="J7" s="193"/>
    </row>
    <row r="8" spans="1:10" s="114" customFormat="1" ht="15">
      <c r="A8" s="118" t="s">
        <v>86</v>
      </c>
      <c r="B8" s="119">
        <v>1.912642024</v>
      </c>
      <c r="C8" s="119">
        <v>2.46235664</v>
      </c>
      <c r="D8" s="121">
        <f t="shared" si="0"/>
        <v>28.741113554033262</v>
      </c>
      <c r="G8" s="191"/>
      <c r="H8" s="192"/>
      <c r="I8" s="193"/>
      <c r="J8" s="193"/>
    </row>
    <row r="9" spans="1:10" s="114" customFormat="1" ht="15">
      <c r="A9" s="118" t="s">
        <v>85</v>
      </c>
      <c r="B9" s="119">
        <v>1.7670745646</v>
      </c>
      <c r="C9" s="119">
        <v>2.01023478</v>
      </c>
      <c r="D9" s="121">
        <f t="shared" si="0"/>
        <v>13.760608650662263</v>
      </c>
      <c r="G9" s="191"/>
      <c r="H9" s="192"/>
      <c r="I9" s="193"/>
      <c r="J9" s="193"/>
    </row>
    <row r="10" spans="1:10" s="114" customFormat="1" ht="15">
      <c r="A10" s="118" t="s">
        <v>84</v>
      </c>
      <c r="B10" s="119">
        <v>2.419307563</v>
      </c>
      <c r="C10" s="119">
        <v>1.613236919</v>
      </c>
      <c r="D10" s="121">
        <f t="shared" si="0"/>
        <v>-33.31823767791032</v>
      </c>
      <c r="G10" s="191"/>
      <c r="H10" s="192"/>
      <c r="I10" s="193"/>
      <c r="J10" s="193"/>
    </row>
    <row r="11" spans="1:10" s="114" customFormat="1" ht="15">
      <c r="A11" s="118" t="s">
        <v>87</v>
      </c>
      <c r="B11" s="119">
        <v>1.0952015469</v>
      </c>
      <c r="C11" s="119">
        <v>1.52740167</v>
      </c>
      <c r="D11" s="121">
        <f t="shared" si="0"/>
        <v>39.463067261304985</v>
      </c>
      <c r="G11" s="191"/>
      <c r="H11" s="192"/>
      <c r="I11" s="193"/>
      <c r="J11" s="193"/>
    </row>
    <row r="12" spans="1:10" s="114" customFormat="1" ht="15">
      <c r="A12" s="118" t="s">
        <v>108</v>
      </c>
      <c r="B12" s="119">
        <v>0.462074374</v>
      </c>
      <c r="C12" s="119">
        <v>1.241024455</v>
      </c>
      <c r="D12" s="121">
        <f t="shared" si="0"/>
        <v>168.57677569455518</v>
      </c>
      <c r="G12" s="191"/>
      <c r="H12" s="192"/>
      <c r="I12" s="193"/>
      <c r="J12" s="193"/>
    </row>
    <row r="13" spans="1:10" s="114" customFormat="1" ht="15">
      <c r="A13" s="118" t="s">
        <v>90</v>
      </c>
      <c r="B13" s="119">
        <v>0.7926740137999999</v>
      </c>
      <c r="C13" s="119">
        <v>0.937705802</v>
      </c>
      <c r="D13" s="121">
        <f t="shared" si="0"/>
        <v>18.29652362447611</v>
      </c>
      <c r="G13" s="191"/>
      <c r="H13" s="192"/>
      <c r="I13" s="193"/>
      <c r="J13" s="193"/>
    </row>
    <row r="14" spans="1:10" s="114" customFormat="1" ht="15">
      <c r="A14" s="118" t="s">
        <v>91</v>
      </c>
      <c r="B14" s="119">
        <v>0.716393522</v>
      </c>
      <c r="C14" s="119">
        <v>0.78204716</v>
      </c>
      <c r="D14" s="121">
        <f t="shared" si="0"/>
        <v>9.164465616147766</v>
      </c>
      <c r="G14" s="191"/>
      <c r="H14" s="192"/>
      <c r="I14" s="193"/>
      <c r="J14" s="193"/>
    </row>
    <row r="15" spans="1:10" s="114" customFormat="1" ht="15">
      <c r="A15" s="118" t="s">
        <v>88</v>
      </c>
      <c r="B15" s="119">
        <v>0.7072339346000001</v>
      </c>
      <c r="C15" s="119">
        <v>0.751967103</v>
      </c>
      <c r="D15" s="121">
        <f t="shared" si="0"/>
        <v>6.325087953436565</v>
      </c>
      <c r="G15" s="191"/>
      <c r="H15" s="192"/>
      <c r="I15" s="193"/>
      <c r="J15" s="193"/>
    </row>
    <row r="16" spans="1:10" s="114" customFormat="1" ht="15">
      <c r="A16" s="118" t="s">
        <v>92</v>
      </c>
      <c r="B16" s="119">
        <v>0.5356486021</v>
      </c>
      <c r="C16" s="119">
        <v>0.729783013</v>
      </c>
      <c r="D16" s="121">
        <f t="shared" si="0"/>
        <v>36.24286708467076</v>
      </c>
      <c r="G16" s="191"/>
      <c r="H16" s="192"/>
      <c r="I16" s="193"/>
      <c r="J16" s="193"/>
    </row>
    <row r="17" spans="1:10" s="114" customFormat="1" ht="15">
      <c r="A17" s="118" t="s">
        <v>93</v>
      </c>
      <c r="B17" s="119">
        <v>0.4254102944</v>
      </c>
      <c r="C17" s="119">
        <v>0.606985927</v>
      </c>
      <c r="D17" s="121">
        <f t="shared" si="0"/>
        <v>42.68247265997519</v>
      </c>
      <c r="G17" s="191"/>
      <c r="H17" s="192"/>
      <c r="I17" s="193"/>
      <c r="J17" s="193"/>
    </row>
    <row r="18" spans="1:10" s="114" customFormat="1" ht="15">
      <c r="A18" s="118" t="s">
        <v>109</v>
      </c>
      <c r="B18" s="119">
        <v>0.285280081</v>
      </c>
      <c r="C18" s="119">
        <v>0.411265169</v>
      </c>
      <c r="D18" s="121">
        <f t="shared" si="0"/>
        <v>44.16189435952941</v>
      </c>
      <c r="G18" s="191"/>
      <c r="H18" s="192"/>
      <c r="I18" s="193"/>
      <c r="J18" s="193"/>
    </row>
    <row r="19" spans="1:10" s="114" customFormat="1" ht="15">
      <c r="A19" s="122" t="s">
        <v>89</v>
      </c>
      <c r="B19" s="123">
        <v>0.388260607</v>
      </c>
      <c r="C19" s="123">
        <v>0.382798551</v>
      </c>
      <c r="D19" s="121">
        <f t="shared" si="0"/>
        <v>-1.406801488877278</v>
      </c>
      <c r="G19" s="191"/>
      <c r="H19" s="192"/>
      <c r="I19" s="193"/>
      <c r="J19" s="193"/>
    </row>
    <row r="20" spans="1:10" s="114" customFormat="1" ht="15">
      <c r="A20" s="122" t="s">
        <v>41</v>
      </c>
      <c r="B20" s="123">
        <f>B21-SUM(B6:B19)</f>
        <v>3.436272642800006</v>
      </c>
      <c r="C20" s="123">
        <f>C21-SUM(C6:C19)</f>
        <v>4.190804537000005</v>
      </c>
      <c r="D20" s="121">
        <f t="shared" si="0"/>
        <v>21.957858779947628</v>
      </c>
      <c r="G20" s="194"/>
      <c r="H20" s="194"/>
      <c r="I20" s="195"/>
      <c r="J20" s="195"/>
    </row>
    <row r="21" spans="1:10" ht="15.75">
      <c r="A21" s="124" t="s">
        <v>74</v>
      </c>
      <c r="B21" s="125">
        <v>56.8646312084</v>
      </c>
      <c r="C21" s="125">
        <v>68.201875</v>
      </c>
      <c r="D21" s="126">
        <f t="shared" si="0"/>
        <v>19.937250186413365</v>
      </c>
      <c r="G21" s="194"/>
      <c r="H21" s="194"/>
      <c r="I21" s="196"/>
      <c r="J21" s="196"/>
    </row>
    <row r="22" spans="1:4" s="114" customFormat="1" ht="15">
      <c r="A22" s="110"/>
      <c r="B22" s="127"/>
      <c r="C22" s="127"/>
      <c r="D22" s="128"/>
    </row>
    <row r="23" spans="1:4" ht="15">
      <c r="A23" s="129" t="s">
        <v>101</v>
      </c>
      <c r="B23" s="130"/>
      <c r="C23" s="130"/>
      <c r="D23" s="80" t="s">
        <v>73</v>
      </c>
    </row>
    <row r="24" spans="1:4" s="114" customFormat="1" ht="15">
      <c r="A24" s="112"/>
      <c r="B24" s="72" t="s">
        <v>2</v>
      </c>
      <c r="C24" s="72" t="s">
        <v>111</v>
      </c>
      <c r="D24" s="113" t="s">
        <v>102</v>
      </c>
    </row>
    <row r="25" spans="1:4" s="114" customFormat="1" ht="15">
      <c r="A25" s="115"/>
      <c r="B25" s="116" t="s">
        <v>137</v>
      </c>
      <c r="C25" s="116" t="s">
        <v>137</v>
      </c>
      <c r="D25" s="117"/>
    </row>
    <row r="26" spans="1:9" s="114" customFormat="1" ht="15">
      <c r="A26" s="118" t="s">
        <v>82</v>
      </c>
      <c r="B26" s="119">
        <v>292.125663727</v>
      </c>
      <c r="C26" s="120">
        <v>350.922430987</v>
      </c>
      <c r="D26" s="121">
        <f aca="true" t="shared" si="1" ref="D26:D41">C26/B26*100-100</f>
        <v>20.12721734539123</v>
      </c>
      <c r="G26" s="192"/>
      <c r="H26" s="193"/>
      <c r="I26" s="193"/>
    </row>
    <row r="27" spans="1:9" s="114" customFormat="1" ht="15">
      <c r="A27" s="118" t="s">
        <v>85</v>
      </c>
      <c r="B27" s="119">
        <v>50.663176077</v>
      </c>
      <c r="C27" s="120">
        <v>55.831228264</v>
      </c>
      <c r="D27" s="121">
        <f t="shared" si="1"/>
        <v>10.20080576698426</v>
      </c>
      <c r="G27" s="192"/>
      <c r="H27" s="193"/>
      <c r="I27" s="193"/>
    </row>
    <row r="28" spans="1:9" s="114" customFormat="1" ht="15">
      <c r="A28" s="118" t="s">
        <v>94</v>
      </c>
      <c r="B28" s="119">
        <v>27.008256977</v>
      </c>
      <c r="C28" s="120">
        <v>30.262199846</v>
      </c>
      <c r="D28" s="121">
        <f t="shared" si="1"/>
        <v>12.047955822439889</v>
      </c>
      <c r="G28" s="192"/>
      <c r="H28" s="193"/>
      <c r="I28" s="193"/>
    </row>
    <row r="29" spans="1:9" s="114" customFormat="1" ht="15">
      <c r="A29" s="118" t="s">
        <v>95</v>
      </c>
      <c r="B29" s="119">
        <v>6.380325034</v>
      </c>
      <c r="C29" s="120">
        <v>11.932158831</v>
      </c>
      <c r="D29" s="121">
        <f t="shared" si="1"/>
        <v>87.014905469783</v>
      </c>
      <c r="G29" s="192"/>
      <c r="H29" s="193"/>
      <c r="I29" s="193"/>
    </row>
    <row r="30" spans="1:9" s="114" customFormat="1" ht="15">
      <c r="A30" s="118" t="s">
        <v>89</v>
      </c>
      <c r="B30" s="119">
        <v>6.920296831</v>
      </c>
      <c r="C30" s="120">
        <v>6.851776542</v>
      </c>
      <c r="D30" s="121">
        <f t="shared" si="1"/>
        <v>-0.9901351152028326</v>
      </c>
      <c r="G30" s="192"/>
      <c r="H30" s="193"/>
      <c r="I30" s="193"/>
    </row>
    <row r="31" spans="1:9" s="114" customFormat="1" ht="15">
      <c r="A31" s="118" t="s">
        <v>114</v>
      </c>
      <c r="B31" s="119">
        <v>2.682671867</v>
      </c>
      <c r="C31" s="120">
        <v>6.697646779</v>
      </c>
      <c r="D31" s="121">
        <f t="shared" si="1"/>
        <v>149.66328761220802</v>
      </c>
      <c r="G31" s="192"/>
      <c r="H31" s="193"/>
      <c r="I31" s="193"/>
    </row>
    <row r="32" spans="1:9" s="114" customFormat="1" ht="15">
      <c r="A32" s="118" t="s">
        <v>97</v>
      </c>
      <c r="B32" s="119">
        <v>5.231139605</v>
      </c>
      <c r="C32" s="120">
        <v>5.313961317</v>
      </c>
      <c r="D32" s="121">
        <f t="shared" si="1"/>
        <v>1.5832441543108189</v>
      </c>
      <c r="G32" s="192"/>
      <c r="H32" s="193"/>
      <c r="I32" s="193"/>
    </row>
    <row r="33" spans="1:9" s="114" customFormat="1" ht="15">
      <c r="A33" s="118" t="s">
        <v>86</v>
      </c>
      <c r="B33" s="119">
        <v>2.437652963</v>
      </c>
      <c r="C33" s="120">
        <v>4.745769551</v>
      </c>
      <c r="D33" s="121">
        <f t="shared" si="1"/>
        <v>94.68602065321963</v>
      </c>
      <c r="G33" s="192"/>
      <c r="H33" s="193"/>
      <c r="I33" s="193"/>
    </row>
    <row r="34" spans="1:9" s="114" customFormat="1" ht="15">
      <c r="A34" s="118" t="s">
        <v>96</v>
      </c>
      <c r="B34" s="119">
        <v>4.404535951</v>
      </c>
      <c r="C34" s="120">
        <v>4.69201379</v>
      </c>
      <c r="D34" s="121">
        <f t="shared" si="1"/>
        <v>6.526858724691124</v>
      </c>
      <c r="G34" s="192"/>
      <c r="H34" s="193"/>
      <c r="I34" s="193"/>
    </row>
    <row r="35" spans="1:9" s="114" customFormat="1" ht="15">
      <c r="A35" s="118" t="s">
        <v>83</v>
      </c>
      <c r="B35" s="119">
        <v>3.409979934</v>
      </c>
      <c r="C35" s="120">
        <v>4.601765062</v>
      </c>
      <c r="D35" s="121">
        <f t="shared" si="1"/>
        <v>34.94991615982923</v>
      </c>
      <c r="G35" s="192"/>
      <c r="H35" s="193"/>
      <c r="I35" s="193"/>
    </row>
    <row r="36" spans="1:9" s="114" customFormat="1" ht="15">
      <c r="A36" s="118" t="s">
        <v>98</v>
      </c>
      <c r="B36" s="119">
        <v>2.602083935</v>
      </c>
      <c r="C36" s="120">
        <v>4.360112692</v>
      </c>
      <c r="D36" s="121">
        <f t="shared" si="1"/>
        <v>67.56233853002135</v>
      </c>
      <c r="G36" s="192"/>
      <c r="H36" s="193"/>
      <c r="I36" s="193"/>
    </row>
    <row r="37" spans="1:9" s="114" customFormat="1" ht="15">
      <c r="A37" s="118" t="s">
        <v>88</v>
      </c>
      <c r="B37" s="119">
        <v>3.591558201</v>
      </c>
      <c r="C37" s="120">
        <v>3.406624543</v>
      </c>
      <c r="D37" s="121">
        <f t="shared" si="1"/>
        <v>-5.149120455531204</v>
      </c>
      <c r="G37" s="192"/>
      <c r="H37" s="193"/>
      <c r="I37" s="193"/>
    </row>
    <row r="38" spans="1:9" s="114" customFormat="1" ht="15">
      <c r="A38" s="118" t="s">
        <v>117</v>
      </c>
      <c r="B38" s="120">
        <v>3.242148445</v>
      </c>
      <c r="C38" s="120">
        <v>2.975505219</v>
      </c>
      <c r="D38" s="121">
        <f t="shared" si="1"/>
        <v>-8.224275677790573</v>
      </c>
      <c r="G38" s="192"/>
      <c r="H38" s="193"/>
      <c r="I38" s="193"/>
    </row>
    <row r="39" spans="1:9" s="114" customFormat="1" ht="15">
      <c r="A39" s="122" t="s">
        <v>87</v>
      </c>
      <c r="B39" s="131">
        <v>1.225549426</v>
      </c>
      <c r="C39" s="131">
        <v>2.820890876</v>
      </c>
      <c r="D39" s="121">
        <f t="shared" si="1"/>
        <v>130.17357082096174</v>
      </c>
      <c r="G39" s="192"/>
      <c r="H39" s="193"/>
      <c r="I39" s="193"/>
    </row>
    <row r="40" spans="1:9" s="114" customFormat="1" ht="15">
      <c r="A40" s="118" t="s">
        <v>41</v>
      </c>
      <c r="B40" s="131">
        <f>B41-SUM(B26:B39)</f>
        <v>28.61393820400002</v>
      </c>
      <c r="C40" s="131">
        <f>C41-SUM(C26:C39)</f>
        <v>28.780250374999923</v>
      </c>
      <c r="D40" s="121">
        <f t="shared" si="1"/>
        <v>0.5812278261531105</v>
      </c>
      <c r="G40" s="194"/>
      <c r="H40" s="195"/>
      <c r="I40" s="195"/>
    </row>
    <row r="41" spans="1:9" s="132" customFormat="1" ht="15.75">
      <c r="A41" s="124" t="s">
        <v>75</v>
      </c>
      <c r="B41" s="125">
        <v>440.538977177</v>
      </c>
      <c r="C41" s="125">
        <v>524.194334674</v>
      </c>
      <c r="D41" s="126">
        <f t="shared" si="1"/>
        <v>18.98932031691463</v>
      </c>
      <c r="G41" s="194"/>
      <c r="H41" s="196"/>
      <c r="I41" s="196"/>
    </row>
    <row r="42" spans="1:4" s="114" customFormat="1" ht="15">
      <c r="A42" s="110"/>
      <c r="B42" s="133"/>
      <c r="C42" s="133"/>
      <c r="D42" s="128"/>
    </row>
  </sheetData>
  <sheetProtection/>
  <mergeCells count="2">
    <mergeCell ref="A1:D1"/>
    <mergeCell ref="A2:D2"/>
  </mergeCells>
  <printOptions/>
  <pageMargins left="0.75" right="0.75" top="0.5" bottom="0.5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3.7109375" style="1" bestFit="1" customWidth="1"/>
    <col min="2" max="2" width="34.57421875" style="1" customWidth="1"/>
    <col min="3" max="3" width="14.00390625" style="1" bestFit="1" customWidth="1"/>
    <col min="4" max="6" width="12.8515625" style="1" bestFit="1" customWidth="1"/>
    <col min="7" max="7" width="14.00390625" style="1" bestFit="1" customWidth="1"/>
    <col min="8" max="8" width="12.8515625" style="1" bestFit="1" customWidth="1"/>
    <col min="9" max="9" width="10.8515625" style="1" bestFit="1" customWidth="1"/>
    <col min="10" max="16384" width="9.140625" style="1" customWidth="1"/>
  </cols>
  <sheetData>
    <row r="1" spans="1:9" ht="18.75">
      <c r="A1" s="220" t="s">
        <v>110</v>
      </c>
      <c r="B1" s="220"/>
      <c r="C1" s="220"/>
      <c r="D1" s="220"/>
      <c r="E1" s="220"/>
      <c r="F1" s="220"/>
      <c r="G1" s="220"/>
      <c r="H1" s="220"/>
      <c r="I1" s="220"/>
    </row>
    <row r="2" spans="1:8" ht="18.75">
      <c r="A2" s="220" t="s">
        <v>138</v>
      </c>
      <c r="B2" s="220"/>
      <c r="C2" s="220"/>
      <c r="D2" s="220"/>
      <c r="E2" s="220"/>
      <c r="F2" s="220"/>
      <c r="G2" s="220"/>
      <c r="H2" s="220"/>
    </row>
    <row r="3" spans="1:8" ht="15">
      <c r="A3" s="34"/>
      <c r="B3" s="70"/>
      <c r="C3" s="70"/>
      <c r="D3" s="70"/>
      <c r="E3" s="70"/>
      <c r="F3" s="70"/>
      <c r="G3" s="163" t="s">
        <v>1</v>
      </c>
      <c r="H3" s="70"/>
    </row>
    <row r="5" spans="1:9" ht="15">
      <c r="A5" s="172"/>
      <c r="B5" s="208"/>
      <c r="C5" s="224" t="s">
        <v>2</v>
      </c>
      <c r="D5" s="225"/>
      <c r="E5" s="226" t="s">
        <v>2</v>
      </c>
      <c r="F5" s="225"/>
      <c r="G5" s="226" t="s">
        <v>111</v>
      </c>
      <c r="H5" s="225"/>
      <c r="I5" s="60" t="s">
        <v>3</v>
      </c>
    </row>
    <row r="6" spans="1:9" ht="15">
      <c r="A6" s="161" t="s">
        <v>116</v>
      </c>
      <c r="B6" s="209" t="s">
        <v>115</v>
      </c>
      <c r="C6" s="228" t="s">
        <v>7</v>
      </c>
      <c r="D6" s="229"/>
      <c r="E6" s="228" t="s">
        <v>137</v>
      </c>
      <c r="F6" s="229"/>
      <c r="G6" s="228" t="s">
        <v>137</v>
      </c>
      <c r="H6" s="229"/>
      <c r="I6" s="59" t="s">
        <v>8</v>
      </c>
    </row>
    <row r="7" spans="1:9" ht="15">
      <c r="A7" s="174"/>
      <c r="B7" s="210"/>
      <c r="C7" s="57" t="s">
        <v>118</v>
      </c>
      <c r="D7" s="58" t="s">
        <v>10</v>
      </c>
      <c r="E7" s="57" t="s">
        <v>118</v>
      </c>
      <c r="F7" s="58" t="s">
        <v>10</v>
      </c>
      <c r="G7" s="167" t="s">
        <v>118</v>
      </c>
      <c r="H7" s="58" t="s">
        <v>10</v>
      </c>
      <c r="I7" s="56"/>
    </row>
    <row r="8" spans="1:9" ht="15">
      <c r="A8" s="161"/>
      <c r="B8" s="211"/>
      <c r="C8" s="212"/>
      <c r="D8" s="213"/>
      <c r="E8" s="206"/>
      <c r="F8" s="207"/>
      <c r="G8" s="206"/>
      <c r="H8" s="207"/>
      <c r="I8" s="207"/>
    </row>
    <row r="9" spans="1:9" ht="15">
      <c r="A9" s="161">
        <v>1</v>
      </c>
      <c r="B9" s="154" t="s">
        <v>104</v>
      </c>
      <c r="C9" s="152"/>
      <c r="D9" s="24">
        <v>194111.2764</v>
      </c>
      <c r="E9" s="27"/>
      <c r="F9" s="69">
        <v>135810.575</v>
      </c>
      <c r="G9" s="27"/>
      <c r="H9" s="24">
        <v>42990.651</v>
      </c>
      <c r="I9" s="160">
        <f>H9*100/F9-100</f>
        <v>-68.34513733558673</v>
      </c>
    </row>
    <row r="10" spans="1:9" ht="15">
      <c r="A10" s="161">
        <v>2</v>
      </c>
      <c r="B10" s="151" t="s">
        <v>19</v>
      </c>
      <c r="C10" s="162">
        <v>5102811</v>
      </c>
      <c r="D10" s="76">
        <v>3849994.604</v>
      </c>
      <c r="E10" s="74">
        <v>3983349</v>
      </c>
      <c r="F10" s="69">
        <v>2634330.24</v>
      </c>
      <c r="G10" s="74">
        <v>4285315.2</v>
      </c>
      <c r="H10" s="69">
        <v>3690334.46</v>
      </c>
      <c r="I10" s="160">
        <f aca="true" t="shared" si="0" ref="I10:I21">H10*100/F10-100</f>
        <v>40.08625053782171</v>
      </c>
    </row>
    <row r="11" spans="1:9" ht="15">
      <c r="A11" s="161">
        <v>3</v>
      </c>
      <c r="B11" s="153" t="s">
        <v>25</v>
      </c>
      <c r="C11" s="152">
        <v>64202.04</v>
      </c>
      <c r="D11" s="76">
        <v>87036.6814</v>
      </c>
      <c r="E11" s="27">
        <v>56020.04</v>
      </c>
      <c r="F11" s="22">
        <v>51056.105</v>
      </c>
      <c r="G11" s="27">
        <v>21768.2</v>
      </c>
      <c r="H11" s="22">
        <v>113999.607</v>
      </c>
      <c r="I11" s="160">
        <f t="shared" si="0"/>
        <v>123.2830079772047</v>
      </c>
    </row>
    <row r="12" spans="1:9" ht="15">
      <c r="A12" s="161">
        <v>4</v>
      </c>
      <c r="B12" s="153" t="s">
        <v>21</v>
      </c>
      <c r="C12" s="152">
        <v>62843363.5</v>
      </c>
      <c r="D12" s="76">
        <v>1332452.601</v>
      </c>
      <c r="E12" s="74">
        <v>50004637</v>
      </c>
      <c r="F12" s="69">
        <v>988406.795</v>
      </c>
      <c r="G12" s="74">
        <v>17201238</v>
      </c>
      <c r="H12" s="69">
        <v>342385.453</v>
      </c>
      <c r="I12" s="160">
        <f t="shared" si="0"/>
        <v>-65.35986450801363</v>
      </c>
    </row>
    <row r="13" spans="1:9" ht="15">
      <c r="A13" s="161">
        <v>5</v>
      </c>
      <c r="B13" s="151" t="s">
        <v>105</v>
      </c>
      <c r="C13" s="162"/>
      <c r="D13" s="76">
        <v>11637554.488</v>
      </c>
      <c r="E13" s="27"/>
      <c r="F13" s="24">
        <v>9071043.408</v>
      </c>
      <c r="G13" s="27"/>
      <c r="H13" s="24">
        <v>9180536.788</v>
      </c>
      <c r="I13" s="160">
        <f t="shared" si="0"/>
        <v>1.207064888515859</v>
      </c>
    </row>
    <row r="14" spans="1:9" ht="15">
      <c r="A14" s="161">
        <v>6</v>
      </c>
      <c r="B14" s="151" t="s">
        <v>17</v>
      </c>
      <c r="C14" s="162">
        <v>21961195</v>
      </c>
      <c r="D14" s="76">
        <v>2677319.358</v>
      </c>
      <c r="E14" s="74">
        <v>19615455</v>
      </c>
      <c r="F14" s="69">
        <v>2376090.442</v>
      </c>
      <c r="G14" s="74">
        <v>12923722</v>
      </c>
      <c r="H14" s="69">
        <v>1552078.211</v>
      </c>
      <c r="I14" s="160">
        <f t="shared" si="0"/>
        <v>-34.67932939061079</v>
      </c>
    </row>
    <row r="15" spans="1:9" ht="15">
      <c r="A15" s="161">
        <v>7</v>
      </c>
      <c r="B15" s="153" t="s">
        <v>24</v>
      </c>
      <c r="C15" s="152"/>
      <c r="D15" s="24">
        <v>1272946.785</v>
      </c>
      <c r="E15" s="27"/>
      <c r="F15" s="24">
        <v>1077341.678</v>
      </c>
      <c r="G15" s="27"/>
      <c r="H15" s="22">
        <v>866230.069</v>
      </c>
      <c r="I15" s="160">
        <f t="shared" si="0"/>
        <v>-19.595604004842002</v>
      </c>
    </row>
    <row r="16" spans="1:9" ht="15">
      <c r="A16" s="161">
        <v>8</v>
      </c>
      <c r="B16" s="153" t="s">
        <v>103</v>
      </c>
      <c r="C16" s="152">
        <v>38</v>
      </c>
      <c r="D16" s="24">
        <v>20.608</v>
      </c>
      <c r="E16" s="74">
        <v>1</v>
      </c>
      <c r="F16" s="69">
        <v>5.286</v>
      </c>
      <c r="G16" s="27">
        <v>1020</v>
      </c>
      <c r="H16" s="24">
        <v>168.08</v>
      </c>
      <c r="I16" s="160">
        <f t="shared" si="0"/>
        <v>3079.7200151343172</v>
      </c>
    </row>
    <row r="17" spans="1:9" ht="15">
      <c r="A17" s="161">
        <v>9</v>
      </c>
      <c r="B17" s="151" t="s">
        <v>34</v>
      </c>
      <c r="C17" s="152"/>
      <c r="D17" s="76">
        <v>549866.1659</v>
      </c>
      <c r="E17" s="27"/>
      <c r="F17" s="69">
        <v>365103.5964</v>
      </c>
      <c r="G17" s="27"/>
      <c r="H17" s="69">
        <v>467664.076</v>
      </c>
      <c r="I17" s="160">
        <f t="shared" si="0"/>
        <v>28.090788644995115</v>
      </c>
    </row>
    <row r="18" spans="1:9" ht="15">
      <c r="A18" s="161">
        <v>10</v>
      </c>
      <c r="B18" s="151" t="s">
        <v>23</v>
      </c>
      <c r="C18" s="152"/>
      <c r="D18" s="22">
        <v>601396.095</v>
      </c>
      <c r="E18" s="27"/>
      <c r="F18" s="24">
        <v>425707.619</v>
      </c>
      <c r="G18" s="27"/>
      <c r="H18" s="22">
        <v>587808.889</v>
      </c>
      <c r="I18" s="160">
        <f t="shared" si="0"/>
        <v>38.0780758354245</v>
      </c>
    </row>
    <row r="19" spans="1:9" ht="15">
      <c r="A19" s="161">
        <v>11</v>
      </c>
      <c r="B19" s="151" t="s">
        <v>20</v>
      </c>
      <c r="C19" s="152">
        <v>10708598.23</v>
      </c>
      <c r="D19" s="24">
        <v>2043220.024</v>
      </c>
      <c r="E19" s="27">
        <v>7470568.45</v>
      </c>
      <c r="F19" s="24">
        <v>1356240.777</v>
      </c>
      <c r="G19" s="27">
        <v>8188512.130000001</v>
      </c>
      <c r="H19" s="22">
        <v>1405341.949</v>
      </c>
      <c r="I19" s="160">
        <f t="shared" si="0"/>
        <v>3.620387532412323</v>
      </c>
    </row>
    <row r="20" spans="1:9" ht="15">
      <c r="A20" s="161">
        <v>12</v>
      </c>
      <c r="B20" s="151" t="s">
        <v>30</v>
      </c>
      <c r="C20" s="152"/>
      <c r="D20" s="24">
        <v>2179793.8591</v>
      </c>
      <c r="E20" s="74"/>
      <c r="F20" s="69">
        <v>1584662.765</v>
      </c>
      <c r="G20" s="74"/>
      <c r="H20" s="69">
        <v>1577140.63</v>
      </c>
      <c r="I20" s="160">
        <f t="shared" si="0"/>
        <v>-0.4746836466495665</v>
      </c>
    </row>
    <row r="21" spans="1:9" ht="15">
      <c r="A21" s="161">
        <v>13</v>
      </c>
      <c r="B21" s="153" t="s">
        <v>106</v>
      </c>
      <c r="C21" s="152"/>
      <c r="D21" s="24">
        <v>427837.434</v>
      </c>
      <c r="E21" s="27"/>
      <c r="F21" s="24">
        <v>323154.227</v>
      </c>
      <c r="G21" s="27"/>
      <c r="H21" s="24">
        <v>351994.571</v>
      </c>
      <c r="I21" s="160">
        <f t="shared" si="0"/>
        <v>8.924637708669053</v>
      </c>
    </row>
    <row r="22" spans="1:9" ht="15">
      <c r="A22" s="174"/>
      <c r="B22" s="155"/>
      <c r="C22" s="156"/>
      <c r="D22" s="157"/>
      <c r="E22" s="158"/>
      <c r="F22" s="159"/>
      <c r="G22" s="158"/>
      <c r="H22" s="159"/>
      <c r="I22" s="159"/>
    </row>
  </sheetData>
  <sheetProtection/>
  <mergeCells count="8">
    <mergeCell ref="A1:I1"/>
    <mergeCell ref="A2:H2"/>
    <mergeCell ref="C5:D5"/>
    <mergeCell ref="E5:F5"/>
    <mergeCell ref="C6:D6"/>
    <mergeCell ref="E6:F6"/>
    <mergeCell ref="G5:H5"/>
    <mergeCell ref="G6:H6"/>
  </mergeCells>
  <printOptions/>
  <pageMargins left="0.7" right="0.7" top="0.91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33.140625" style="168" bestFit="1" customWidth="1"/>
    <col min="2" max="3" width="23.28125" style="168" bestFit="1" customWidth="1"/>
    <col min="4" max="4" width="10.8515625" style="168" bestFit="1" customWidth="1"/>
    <col min="5" max="16384" width="9.140625" style="168" customWidth="1"/>
  </cols>
  <sheetData>
    <row r="1" spans="1:4" ht="22.5">
      <c r="A1" s="231" t="s">
        <v>121</v>
      </c>
      <c r="B1" s="231"/>
      <c r="C1" s="231"/>
      <c r="D1" s="231"/>
    </row>
    <row r="2" ht="15">
      <c r="C2" s="169" t="s">
        <v>122</v>
      </c>
    </row>
    <row r="3" spans="1:4" ht="15">
      <c r="A3" s="172"/>
      <c r="B3" s="171" t="s">
        <v>119</v>
      </c>
      <c r="C3" s="171" t="s">
        <v>120</v>
      </c>
      <c r="D3" s="170" t="s">
        <v>102</v>
      </c>
    </row>
    <row r="4" spans="1:4" ht="15">
      <c r="A4" s="174"/>
      <c r="B4" s="215" t="s">
        <v>139</v>
      </c>
      <c r="C4" s="215" t="s">
        <v>139</v>
      </c>
      <c r="D4" s="159"/>
    </row>
    <row r="5" spans="1:4" ht="15">
      <c r="A5" s="185" t="s">
        <v>76</v>
      </c>
      <c r="B5" s="186">
        <f>B6+B7</f>
        <v>497.40000000000003</v>
      </c>
      <c r="C5" s="186">
        <f>C6+C7</f>
        <v>592.3900000000001</v>
      </c>
      <c r="D5" s="187">
        <f>C5/B5*100-100</f>
        <v>19.09730599115403</v>
      </c>
    </row>
    <row r="6" spans="1:4" ht="15">
      <c r="A6" s="173" t="s">
        <v>74</v>
      </c>
      <c r="B6" s="164">
        <v>56.86</v>
      </c>
      <c r="C6" s="164">
        <v>68.2</v>
      </c>
      <c r="D6" s="166">
        <f>C6/B6*100-100</f>
        <v>19.943721421034127</v>
      </c>
    </row>
    <row r="7" spans="1:4" ht="15">
      <c r="A7" s="173" t="s">
        <v>75</v>
      </c>
      <c r="B7" s="119">
        <v>440.54</v>
      </c>
      <c r="C7" s="119">
        <v>524.19</v>
      </c>
      <c r="D7" s="166">
        <f>C7/B7*100-100</f>
        <v>18.98806010804921</v>
      </c>
    </row>
    <row r="8" spans="1:4" ht="15">
      <c r="A8" s="174" t="s">
        <v>77</v>
      </c>
      <c r="B8" s="188">
        <f>B7-B6</f>
        <v>383.68</v>
      </c>
      <c r="C8" s="188">
        <f>C7-C6</f>
        <v>455.99000000000007</v>
      </c>
      <c r="D8" s="189">
        <f>C8/B8*100-100</f>
        <v>18.846434528773997</v>
      </c>
    </row>
    <row r="9" spans="1:4" ht="22.5">
      <c r="A9" s="231" t="s">
        <v>123</v>
      </c>
      <c r="B9" s="231"/>
      <c r="C9" s="231"/>
      <c r="D9" s="231"/>
    </row>
    <row r="10" ht="15">
      <c r="C10" s="169" t="s">
        <v>122</v>
      </c>
    </row>
    <row r="11" spans="1:4" ht="15">
      <c r="A11" s="177" t="s">
        <v>5</v>
      </c>
      <c r="B11" s="171" t="s">
        <v>119</v>
      </c>
      <c r="C11" s="171" t="s">
        <v>120</v>
      </c>
      <c r="D11" s="170" t="s">
        <v>102</v>
      </c>
    </row>
    <row r="12" spans="1:4" ht="15">
      <c r="A12" s="174"/>
      <c r="B12" s="215" t="s">
        <v>139</v>
      </c>
      <c r="C12" s="215" t="s">
        <v>139</v>
      </c>
      <c r="D12" s="159"/>
    </row>
    <row r="13" spans="1:7" ht="15">
      <c r="A13" s="151" t="s">
        <v>105</v>
      </c>
      <c r="B13" s="176">
        <v>9.071043408</v>
      </c>
      <c r="C13" s="176">
        <v>9.180536788000001</v>
      </c>
      <c r="D13" s="166">
        <f>C13/B13*100-100</f>
        <v>1.2070648885158732</v>
      </c>
      <c r="F13" s="214"/>
      <c r="G13" s="214"/>
    </row>
    <row r="14" spans="1:7" ht="15">
      <c r="A14" s="21" t="s">
        <v>11</v>
      </c>
      <c r="B14" s="119">
        <v>3.946664485</v>
      </c>
      <c r="C14" s="119">
        <v>5.487584106</v>
      </c>
      <c r="D14" s="166">
        <f aca="true" t="shared" si="0" ref="D14:D19">C14/B14*100-100</f>
        <v>39.043593060837566</v>
      </c>
      <c r="F14" s="214"/>
      <c r="G14" s="214"/>
    </row>
    <row r="15" spans="1:7" ht="15">
      <c r="A15" s="21" t="s">
        <v>28</v>
      </c>
      <c r="B15" s="165">
        <v>4.277154646</v>
      </c>
      <c r="C15" s="165">
        <v>4.632622153</v>
      </c>
      <c r="D15" s="166">
        <f t="shared" si="0"/>
        <v>8.310840650394383</v>
      </c>
      <c r="F15" s="214"/>
      <c r="G15" s="214"/>
    </row>
    <row r="16" spans="1:7" ht="15">
      <c r="A16" s="21" t="s">
        <v>29</v>
      </c>
      <c r="B16" s="165">
        <v>3.9603780619999998</v>
      </c>
      <c r="C16" s="165">
        <v>4.073233242</v>
      </c>
      <c r="D16" s="166">
        <f t="shared" si="0"/>
        <v>2.849606230345799</v>
      </c>
      <c r="F16" s="214"/>
      <c r="G16" s="214"/>
    </row>
    <row r="17" spans="1:7" ht="15">
      <c r="A17" s="21" t="s">
        <v>13</v>
      </c>
      <c r="B17" s="165">
        <v>2.744262811</v>
      </c>
      <c r="C17" s="165">
        <v>4.0182179819999995</v>
      </c>
      <c r="D17" s="166">
        <f t="shared" si="0"/>
        <v>46.42249153009419</v>
      </c>
      <c r="F17" s="214"/>
      <c r="G17" s="214"/>
    </row>
    <row r="18" spans="1:4" ht="15">
      <c r="A18" s="26" t="s">
        <v>41</v>
      </c>
      <c r="B18" s="165">
        <f>B19-SUM(B13:B17)</f>
        <v>32.860496588000004</v>
      </c>
      <c r="C18" s="165">
        <f>C19-SUM(C13:C17)</f>
        <v>40.807805729</v>
      </c>
      <c r="D18" s="166">
        <f t="shared" si="0"/>
        <v>24.184994039019486</v>
      </c>
    </row>
    <row r="19" spans="1:4" ht="15">
      <c r="A19" s="64" t="s">
        <v>42</v>
      </c>
      <c r="B19" s="182">
        <v>56.86</v>
      </c>
      <c r="C19" s="182">
        <v>68.2</v>
      </c>
      <c r="D19" s="183">
        <f t="shared" si="0"/>
        <v>19.943721421034127</v>
      </c>
    </row>
    <row r="21" spans="1:4" ht="22.5">
      <c r="A21" s="231" t="s">
        <v>127</v>
      </c>
      <c r="B21" s="231"/>
      <c r="C21" s="231"/>
      <c r="D21" s="231"/>
    </row>
    <row r="22" ht="15">
      <c r="C22" s="169" t="s">
        <v>122</v>
      </c>
    </row>
    <row r="23" spans="1:4" ht="15">
      <c r="A23" s="177" t="s">
        <v>5</v>
      </c>
      <c r="B23" s="171" t="s">
        <v>119</v>
      </c>
      <c r="C23" s="171" t="s">
        <v>120</v>
      </c>
      <c r="D23" s="170" t="s">
        <v>102</v>
      </c>
    </row>
    <row r="24" spans="1:4" ht="15">
      <c r="A24" s="174"/>
      <c r="B24" s="215" t="s">
        <v>139</v>
      </c>
      <c r="C24" s="215" t="s">
        <v>139</v>
      </c>
      <c r="D24" s="159"/>
    </row>
    <row r="25" spans="1:4" ht="15">
      <c r="A25" s="179" t="s">
        <v>71</v>
      </c>
      <c r="B25" s="119">
        <v>81.523807405</v>
      </c>
      <c r="C25" s="119">
        <v>99.421648089</v>
      </c>
      <c r="D25" s="166">
        <f>C25/B25*100-100</f>
        <v>21.95412757783231</v>
      </c>
    </row>
    <row r="26" spans="1:4" ht="15">
      <c r="A26" s="179" t="s">
        <v>47</v>
      </c>
      <c r="B26" s="120">
        <v>42.167766569</v>
      </c>
      <c r="C26" s="119">
        <v>47.249499736000004</v>
      </c>
      <c r="D26" s="166">
        <f aca="true" t="shared" si="1" ref="D26:D31">C26/B26*100-100</f>
        <v>12.051226755594598</v>
      </c>
    </row>
    <row r="27" spans="1:4" ht="15">
      <c r="A27" s="179" t="s">
        <v>52</v>
      </c>
      <c r="B27" s="119">
        <v>24.945508076000003</v>
      </c>
      <c r="C27" s="119">
        <v>30.295796272999997</v>
      </c>
      <c r="D27" s="166">
        <f t="shared" si="1"/>
        <v>21.44790228645408</v>
      </c>
    </row>
    <row r="28" spans="1:4" ht="15">
      <c r="A28" s="179" t="s">
        <v>50</v>
      </c>
      <c r="B28" s="119">
        <v>24.427246144</v>
      </c>
      <c r="C28" s="119">
        <v>28.976682166</v>
      </c>
      <c r="D28" s="166">
        <f t="shared" si="1"/>
        <v>18.624432714112828</v>
      </c>
    </row>
    <row r="29" spans="1:4" ht="15">
      <c r="A29" s="21" t="s">
        <v>51</v>
      </c>
      <c r="B29" s="119">
        <v>18.010048478</v>
      </c>
      <c r="C29" s="119">
        <v>21.149585776000002</v>
      </c>
      <c r="D29" s="166">
        <f t="shared" si="1"/>
        <v>17.43214240558582</v>
      </c>
    </row>
    <row r="30" spans="1:4" ht="15">
      <c r="A30" s="179" t="s">
        <v>41</v>
      </c>
      <c r="B30" s="178">
        <f>B31-SUM(B25:B29)</f>
        <v>249.465623328</v>
      </c>
      <c r="C30" s="178">
        <f>C31-SUM(C25:C29)</f>
        <v>297.09678796000003</v>
      </c>
      <c r="D30" s="166">
        <f t="shared" si="1"/>
        <v>19.093277861925714</v>
      </c>
    </row>
    <row r="31" spans="1:4" ht="15">
      <c r="A31" s="54" t="s">
        <v>42</v>
      </c>
      <c r="B31" s="182">
        <v>440.54</v>
      </c>
      <c r="C31" s="182">
        <v>524.19</v>
      </c>
      <c r="D31" s="183">
        <f t="shared" si="1"/>
        <v>18.98806010804921</v>
      </c>
    </row>
    <row r="32" spans="1:4" ht="23.25" customHeight="1">
      <c r="A32" s="230" t="s">
        <v>124</v>
      </c>
      <c r="B32" s="230"/>
      <c r="C32" s="230"/>
      <c r="D32" s="230"/>
    </row>
    <row r="33" spans="2:3" ht="15">
      <c r="B33" s="77"/>
      <c r="C33" s="80" t="s">
        <v>73</v>
      </c>
    </row>
    <row r="34" spans="1:4" ht="15">
      <c r="A34" s="180" t="s">
        <v>126</v>
      </c>
      <c r="B34" s="72" t="s">
        <v>2</v>
      </c>
      <c r="C34" s="72" t="s">
        <v>111</v>
      </c>
      <c r="D34" s="113" t="s">
        <v>102</v>
      </c>
    </row>
    <row r="35" spans="1:4" ht="15">
      <c r="A35" s="115"/>
      <c r="B35" s="215" t="s">
        <v>139</v>
      </c>
      <c r="C35" s="215" t="s">
        <v>139</v>
      </c>
      <c r="D35" s="117"/>
    </row>
    <row r="36" spans="1:4" ht="15">
      <c r="A36" s="118" t="s">
        <v>82</v>
      </c>
      <c r="B36" s="119">
        <v>37.916070508</v>
      </c>
      <c r="C36" s="119">
        <v>45.300481424</v>
      </c>
      <c r="D36" s="121">
        <f>C36/B36*100-100</f>
        <v>19.475675662228625</v>
      </c>
    </row>
    <row r="37" spans="1:4" ht="15">
      <c r="A37" s="118" t="s">
        <v>83</v>
      </c>
      <c r="B37" s="119">
        <v>4.0050869302</v>
      </c>
      <c r="C37" s="119">
        <v>5.25378185</v>
      </c>
      <c r="D37" s="121">
        <f aca="true" t="shared" si="2" ref="D37:D42">C37/B37*100-100</f>
        <v>31.177723269483323</v>
      </c>
    </row>
    <row r="38" spans="1:4" ht="15">
      <c r="A38" s="118" t="s">
        <v>86</v>
      </c>
      <c r="B38" s="119">
        <v>1.912642024</v>
      </c>
      <c r="C38" s="119">
        <v>2.46235664</v>
      </c>
      <c r="D38" s="121">
        <f t="shared" si="2"/>
        <v>28.741113554033262</v>
      </c>
    </row>
    <row r="39" spans="1:4" ht="15">
      <c r="A39" s="118" t="s">
        <v>85</v>
      </c>
      <c r="B39" s="119">
        <v>1.7670745646</v>
      </c>
      <c r="C39" s="119">
        <v>2.01023478</v>
      </c>
      <c r="D39" s="121">
        <f t="shared" si="2"/>
        <v>13.760608650662263</v>
      </c>
    </row>
    <row r="40" spans="1:4" ht="15">
      <c r="A40" s="118" t="s">
        <v>84</v>
      </c>
      <c r="B40" s="119">
        <v>2.419307563</v>
      </c>
      <c r="C40" s="119">
        <v>1.613236919</v>
      </c>
      <c r="D40" s="121">
        <f t="shared" si="2"/>
        <v>-33.31823767791032</v>
      </c>
    </row>
    <row r="41" spans="1:4" ht="15">
      <c r="A41" s="122" t="s">
        <v>41</v>
      </c>
      <c r="B41" s="123">
        <f>B42-SUM(B36:B40)</f>
        <v>8.839818410200003</v>
      </c>
      <c r="C41" s="123">
        <f>C42-SUM(C36:C40)</f>
        <v>11.559908387</v>
      </c>
      <c r="D41" s="121">
        <f t="shared" si="2"/>
        <v>30.77088069661437</v>
      </c>
    </row>
    <row r="42" spans="1:4" ht="15">
      <c r="A42" s="124" t="s">
        <v>74</v>
      </c>
      <c r="B42" s="125">
        <v>56.86</v>
      </c>
      <c r="C42" s="125">
        <v>68.2</v>
      </c>
      <c r="D42" s="181">
        <f t="shared" si="2"/>
        <v>19.943721421034127</v>
      </c>
    </row>
    <row r="43" spans="1:4" ht="22.5">
      <c r="A43" s="230" t="s">
        <v>125</v>
      </c>
      <c r="B43" s="230"/>
      <c r="C43" s="230"/>
      <c r="D43" s="230"/>
    </row>
    <row r="44" spans="2:3" ht="15">
      <c r="B44" s="130"/>
      <c r="C44" s="80" t="s">
        <v>73</v>
      </c>
    </row>
    <row r="45" spans="1:4" ht="15">
      <c r="A45" s="180" t="s">
        <v>126</v>
      </c>
      <c r="B45" s="72" t="s">
        <v>2</v>
      </c>
      <c r="C45" s="72" t="s">
        <v>111</v>
      </c>
      <c r="D45" s="113" t="s">
        <v>102</v>
      </c>
    </row>
    <row r="46" spans="1:4" ht="15">
      <c r="A46" s="115"/>
      <c r="B46" s="175" t="s">
        <v>139</v>
      </c>
      <c r="C46" s="175" t="s">
        <v>139</v>
      </c>
      <c r="D46" s="117"/>
    </row>
    <row r="47" spans="1:4" ht="15">
      <c r="A47" s="118" t="s">
        <v>82</v>
      </c>
      <c r="B47" s="119">
        <v>292.125663727</v>
      </c>
      <c r="C47" s="120">
        <v>350.922430987</v>
      </c>
      <c r="D47" s="121">
        <f aca="true" t="shared" si="3" ref="D47:D53">C47/B47*100-100</f>
        <v>20.12721734539123</v>
      </c>
    </row>
    <row r="48" spans="1:4" ht="15">
      <c r="A48" s="118" t="s">
        <v>85</v>
      </c>
      <c r="B48" s="119">
        <v>50.663176077</v>
      </c>
      <c r="C48" s="120">
        <v>55.831228264</v>
      </c>
      <c r="D48" s="121">
        <f t="shared" si="3"/>
        <v>10.20080576698426</v>
      </c>
    </row>
    <row r="49" spans="1:4" ht="15">
      <c r="A49" s="118" t="s">
        <v>94</v>
      </c>
      <c r="B49" s="119">
        <v>27.008256977</v>
      </c>
      <c r="C49" s="120">
        <v>30.262199846</v>
      </c>
      <c r="D49" s="121">
        <f t="shared" si="3"/>
        <v>12.047955822439889</v>
      </c>
    </row>
    <row r="50" spans="1:4" ht="15">
      <c r="A50" s="118" t="s">
        <v>95</v>
      </c>
      <c r="B50" s="119">
        <v>6.380325034</v>
      </c>
      <c r="C50" s="120">
        <v>11.932158831</v>
      </c>
      <c r="D50" s="121">
        <f t="shared" si="3"/>
        <v>87.014905469783</v>
      </c>
    </row>
    <row r="51" spans="1:4" ht="15">
      <c r="A51" s="118" t="s">
        <v>89</v>
      </c>
      <c r="B51" s="119">
        <v>6.920296831</v>
      </c>
      <c r="C51" s="120">
        <v>6.851776542</v>
      </c>
      <c r="D51" s="121">
        <f t="shared" si="3"/>
        <v>-0.9901351152028326</v>
      </c>
    </row>
    <row r="52" spans="1:4" ht="15">
      <c r="A52" s="118" t="s">
        <v>41</v>
      </c>
      <c r="B52" s="131">
        <f>B53-SUM(B47:B51)</f>
        <v>57.442281354000045</v>
      </c>
      <c r="C52" s="131">
        <f>C53-SUM(C47:C51)</f>
        <v>68.39020553000012</v>
      </c>
      <c r="D52" s="121">
        <f t="shared" si="3"/>
        <v>19.058999604370186</v>
      </c>
    </row>
    <row r="53" spans="1:4" ht="15">
      <c r="A53" s="124" t="s">
        <v>75</v>
      </c>
      <c r="B53" s="125">
        <v>440.54</v>
      </c>
      <c r="C53" s="125">
        <v>524.19</v>
      </c>
      <c r="D53" s="181">
        <f t="shared" si="3"/>
        <v>18.98806010804921</v>
      </c>
    </row>
  </sheetData>
  <sheetProtection/>
  <mergeCells count="5">
    <mergeCell ref="A43:D43"/>
    <mergeCell ref="A1:D1"/>
    <mergeCell ref="A9:D9"/>
    <mergeCell ref="A21:D21"/>
    <mergeCell ref="A32:D32"/>
  </mergeCells>
  <printOptions/>
  <pageMargins left="0.45" right="0.45" top="0" bottom="0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TEPC</dc:creator>
  <cp:keywords/>
  <dc:description/>
  <cp:lastModifiedBy>TEPC</cp:lastModifiedBy>
  <cp:lastPrinted>2014-05-12T05:16:39Z</cp:lastPrinted>
  <dcterms:created xsi:type="dcterms:W3CDTF">2012-09-19T10:47:12Z</dcterms:created>
  <dcterms:modified xsi:type="dcterms:W3CDTF">2014-05-12T06:23:11Z</dcterms:modified>
  <cp:category/>
  <cp:version/>
  <cp:contentType/>
  <cp:contentStatus/>
</cp:coreProperties>
</file>